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uanträge" sheetId="1" state="visible" r:id="rId1"/>
    <sheet xmlns:r="http://schemas.openxmlformats.org/officeDocument/2006/relationships" name="Katalog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TT.MM.JJJJ"/>
    <numFmt numFmtId="165" formatCode="#.##0,00 &quot;€&quot;"/>
    <numFmt numFmtId="166" formatCode="0&quot;%&quot;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EEF2F7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7" fontId="4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3" fillId="3" borderId="1" pivotButton="0" quotePrefix="0" xfId="0"/>
    <xf numFmtId="0" fontId="3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7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CA5A5"/>
        </patternFill>
      </fill>
    </dxf>
    <dxf>
      <font>
        <name val="Calibri"/>
        <b val="1"/>
        <color rgb="0022C55E"/>
        <sz val="10"/>
      </font>
      <fill>
        <patternFill patternType="solid">
          <fgColor rgb="00BBF7D0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Anzahl Fälle je Stadt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'Auswertung'!$A$15:$A$24</f>
            </numRef>
          </cat>
          <val>
            <numRef>
              <f>'Auswertung'!$B$15:$B$24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Stadt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Status-Verteilung</a:t>
            </a:r>
          </a:p>
        </rich>
      </tx>
    </title>
    <plotArea>
      <pieChart>
        <varyColors val="1"/>
        <ser>
          <idx val="0"/>
          <order val="0"/>
          <tx>
            <strRef>
              <f>'Auswertung'!E14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'Auswertung'!$D$15:$D$19</f>
            </numRef>
          </cat>
          <val>
            <numRef>
              <f>'Auswertung'!$E$15:$E$19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14" customWidth="1" min="4" max="4"/>
    <col width="10" customWidth="1" min="5" max="5"/>
    <col width="20" customWidth="1" min="6" max="6"/>
    <col width="13" customWidth="1" min="7" max="7"/>
    <col width="13" customWidth="1" min="8" max="8"/>
    <col width="28" customWidth="1" min="9" max="9"/>
    <col width="16" customWidth="1" min="10" max="10"/>
    <col width="12" customWidth="1" min="11" max="11"/>
    <col width="13" customWidth="1" min="12" max="12"/>
    <col width="16" customWidth="1" min="13" max="13"/>
    <col width="15" customWidth="1" min="14" max="14"/>
    <col width="20" customWidth="1" min="15" max="15"/>
    <col width="16" customWidth="1" min="16" max="16"/>
    <col width="14" customWidth="1" min="17" max="17"/>
    <col width="14" customWidth="1" min="18" max="18"/>
    <col width="26" customWidth="1" min="19" max="19"/>
  </cols>
  <sheetData>
    <row r="1" ht="30" customHeight="1">
      <c r="A1" s="1" t="inlineStr">
        <is>
          <t>Widerspruchsmanagement – Ablehnung von Bauanträgen</t>
        </is>
      </c>
    </row>
    <row r="2" ht="40" customHeight="1">
      <c r="A2" s="2" t="inlineStr">
        <is>
          <t>Vorgangs-Nr.</t>
        </is>
      </c>
      <c r="B2" s="2" t="inlineStr">
        <is>
          <t>Antragsteller/in</t>
        </is>
      </c>
      <c r="C2" s="2" t="inlineStr">
        <is>
          <t>Objektadresse</t>
        </is>
      </c>
      <c r="D2" s="2" t="inlineStr">
        <is>
          <t>Stadt</t>
        </is>
      </c>
      <c r="E2" s="2" t="inlineStr">
        <is>
          <t>Flurstück</t>
        </is>
      </c>
      <c r="F2" s="2" t="inlineStr">
        <is>
          <t>Bauvorhaben</t>
        </is>
      </c>
      <c r="G2" s="2" t="inlineStr">
        <is>
          <t>Antragsdatum</t>
        </is>
      </c>
      <c r="H2" s="2" t="inlineStr">
        <is>
          <t>Bescheid-Datum</t>
        </is>
      </c>
      <c r="I2" s="2" t="inlineStr">
        <is>
          <t>Ablehnungsgrund</t>
        </is>
      </c>
      <c r="J2" s="2" t="inlineStr">
        <is>
          <t>Rechtsgrundlage</t>
        </is>
      </c>
      <c r="K2" s="2" t="inlineStr">
        <is>
          <t>Widerspruchsfrist (Tage)</t>
        </is>
      </c>
      <c r="L2" s="2" t="inlineStr">
        <is>
          <t>Fristende</t>
        </is>
      </c>
      <c r="M2" s="2" t="inlineStr">
        <is>
          <t>Widerspruch eingereicht am</t>
        </is>
      </c>
      <c r="N2" s="2" t="inlineStr">
        <is>
          <t>Status</t>
        </is>
      </c>
      <c r="O2" s="2" t="inlineStr">
        <is>
          <t>Zuständige Behörde</t>
        </is>
      </c>
      <c r="P2" s="2" t="inlineStr">
        <is>
          <t>Bearbeiter/in</t>
        </is>
      </c>
      <c r="Q2" s="2" t="inlineStr">
        <is>
          <t>Kosten bisher (€)</t>
        </is>
      </c>
      <c r="R2" s="2" t="inlineStr">
        <is>
          <t>Erfolgsaussicht (%)</t>
        </is>
      </c>
      <c r="S2" s="2" t="inlineStr">
        <is>
          <t>Bemerkung</t>
        </is>
      </c>
    </row>
    <row r="3">
      <c r="A3" s="3" t="inlineStr">
        <is>
          <t>VN-2026-001</t>
        </is>
      </c>
      <c r="B3" s="3" t="inlineStr">
        <is>
          <t>Thomas Müller</t>
        </is>
      </c>
      <c r="C3" s="3" t="inlineStr">
        <is>
          <t>Musterstraße 12</t>
        </is>
      </c>
      <c r="D3" s="3" t="inlineStr">
        <is>
          <t>Berlin</t>
        </is>
      </c>
      <c r="E3" s="3" t="inlineStr">
        <is>
          <t>145/3</t>
        </is>
      </c>
      <c r="F3" s="3" t="inlineStr">
        <is>
          <t>Anbau Wohnhaus</t>
        </is>
      </c>
      <c r="G3" s="27" t="n">
        <v>46027</v>
      </c>
      <c r="H3" s="27" t="n">
        <v>46073</v>
      </c>
      <c r="I3" s="3" t="inlineStr">
        <is>
          <t>Abstandsflächen nicht eingehalten</t>
        </is>
      </c>
      <c r="J3" s="3" t="inlineStr">
        <is>
          <t>§ 6 BauO Bln</t>
        </is>
      </c>
      <c r="K3" s="5" t="n">
        <v>30</v>
      </c>
      <c r="L3" s="28">
        <f>IFERROR(H3+K3,"")</f>
        <v/>
      </c>
      <c r="M3" s="29" t="n">
        <v>46091</v>
      </c>
      <c r="N3" s="8">
        <f>IF(M3="",IF(TODAY()&gt;L3,"Frist versäumt","Offen"),"Eingereicht")</f>
        <v/>
      </c>
      <c r="O3" s="3" t="inlineStr">
        <is>
          <t>Bauamt Berlin-Mitte</t>
        </is>
      </c>
      <c r="P3" s="3" t="inlineStr">
        <is>
          <t>Anna Schmidt</t>
        </is>
      </c>
      <c r="Q3" s="30" t="n">
        <v>450</v>
      </c>
      <c r="R3" s="31">
        <f>IFERROR(VLOOKUP(I3,Katalog!A:C,3,FALSE),"")</f>
        <v/>
      </c>
    </row>
    <row r="4">
      <c r="A4" s="11" t="inlineStr">
        <is>
          <t>VN-2026-002</t>
        </is>
      </c>
      <c r="B4" s="11" t="inlineStr">
        <is>
          <t>Sabine Schneider</t>
        </is>
      </c>
      <c r="C4" s="11" t="inlineStr">
        <is>
          <t>Gartenweg 4</t>
        </is>
      </c>
      <c r="D4" s="11" t="inlineStr">
        <is>
          <t>München</t>
        </is>
      </c>
      <c r="E4" s="11" t="inlineStr">
        <is>
          <t>88/1</t>
        </is>
      </c>
      <c r="F4" s="11" t="inlineStr">
        <is>
          <t>Dachgeschossausbau</t>
        </is>
      </c>
      <c r="G4" s="32" t="n">
        <v>46032</v>
      </c>
      <c r="H4" s="32" t="n">
        <v>46037</v>
      </c>
      <c r="I4" s="11" t="inlineStr">
        <is>
          <t>Bebauungsplan widerspricht</t>
        </is>
      </c>
      <c r="J4" s="11" t="inlineStr">
        <is>
          <t>§ 30 BauGB</t>
        </is>
      </c>
      <c r="K4" s="5" t="n">
        <v>30</v>
      </c>
      <c r="L4" s="33">
        <f>IFERROR(H4+K4,"")</f>
        <v/>
      </c>
      <c r="M4" s="29" t="n"/>
      <c r="N4" s="14">
        <f>IF(M4="",IF(TODAY()&gt;L4,"Frist versäumt","Offen"),"Eingereicht")</f>
        <v/>
      </c>
      <c r="O4" s="11" t="inlineStr">
        <is>
          <t>Bauamt München</t>
        </is>
      </c>
      <c r="P4" s="11" t="inlineStr">
        <is>
          <t>Julia Wagner</t>
        </is>
      </c>
      <c r="Q4" s="30" t="n">
        <v>980</v>
      </c>
      <c r="R4" s="34">
        <f>IFERROR(VLOOKUP(I4,Katalog!A:C,3,FALSE),"")</f>
        <v/>
      </c>
    </row>
    <row r="5">
      <c r="A5" s="3" t="inlineStr">
        <is>
          <t>VN-2026-003</t>
        </is>
      </c>
      <c r="B5" s="3" t="inlineStr">
        <is>
          <t>Michael Fischer</t>
        </is>
      </c>
      <c r="C5" s="3" t="inlineStr">
        <is>
          <t>Hafenstraße 7</t>
        </is>
      </c>
      <c r="D5" s="3" t="inlineStr">
        <is>
          <t>Hamburg</t>
        </is>
      </c>
      <c r="E5" s="3" t="inlineStr">
        <is>
          <t>22/9</t>
        </is>
      </c>
      <c r="F5" s="3" t="inlineStr">
        <is>
          <t>Nutzungsänderung Gewerbe</t>
        </is>
      </c>
      <c r="G5" s="27" t="n">
        <v>46162</v>
      </c>
      <c r="H5" s="27" t="n">
        <v>46174</v>
      </c>
      <c r="I5" s="3" t="inlineStr">
        <is>
          <t>fehlende Stellplätze</t>
        </is>
      </c>
      <c r="J5" s="3" t="inlineStr">
        <is>
          <t>§ 48 HBauO</t>
        </is>
      </c>
      <c r="K5" s="5" t="n">
        <v>30</v>
      </c>
      <c r="L5" s="28">
        <f>IFERROR(H5+K5,"")</f>
        <v/>
      </c>
      <c r="M5" s="29" t="n"/>
      <c r="N5" s="8">
        <f>IF(M5="",IF(TODAY()&gt;L5,"Frist versäumt","Offen"),"Eingereicht")</f>
        <v/>
      </c>
      <c r="O5" s="3" t="inlineStr">
        <is>
          <t>Bauamt Hamburg-Mitte</t>
        </is>
      </c>
      <c r="P5" s="3" t="inlineStr">
        <is>
          <t>Stefan Becker</t>
        </is>
      </c>
      <c r="Q5" s="30" t="n">
        <v>620</v>
      </c>
      <c r="R5" s="31">
        <f>IFERROR(VLOOKUP(I5,Katalog!A:C,3,FALSE),"")</f>
        <v/>
      </c>
    </row>
    <row r="6">
      <c r="A6" s="11" t="inlineStr">
        <is>
          <t>VN-2026-004</t>
        </is>
      </c>
      <c r="B6" s="11" t="inlineStr">
        <is>
          <t>Andrea Weber</t>
        </is>
      </c>
      <c r="C6" s="11" t="inlineStr">
        <is>
          <t>Ringstraße 19</t>
        </is>
      </c>
      <c r="D6" s="11" t="inlineStr">
        <is>
          <t>Köln</t>
        </is>
      </c>
      <c r="E6" s="11" t="inlineStr">
        <is>
          <t>301/2</t>
        </is>
      </c>
      <c r="F6" s="11" t="inlineStr">
        <is>
          <t>Wintergarten</t>
        </is>
      </c>
      <c r="G6" s="32" t="n">
        <v>46188</v>
      </c>
      <c r="H6" s="32" t="n">
        <v>46204</v>
      </c>
      <c r="I6" s="11" t="inlineStr">
        <is>
          <t>Außenbereich nach § 35 BauGB</t>
        </is>
      </c>
      <c r="J6" s="11" t="inlineStr">
        <is>
          <t>§ 35 BauGB</t>
        </is>
      </c>
      <c r="K6" s="5" t="n">
        <v>30</v>
      </c>
      <c r="L6" s="33">
        <f>IFERROR(H6+K6,"")</f>
        <v/>
      </c>
      <c r="M6" s="29" t="n"/>
      <c r="N6" s="14">
        <f>IF(M6="",IF(TODAY()&gt;L6,"Frist versäumt","Offen"),"Eingereicht")</f>
        <v/>
      </c>
      <c r="O6" s="11" t="inlineStr">
        <is>
          <t>Bauamt Köln</t>
        </is>
      </c>
      <c r="P6" s="11" t="inlineStr">
        <is>
          <t>Sabine Fischer</t>
        </is>
      </c>
      <c r="Q6" s="30" t="n">
        <v>780</v>
      </c>
      <c r="R6" s="34">
        <f>IFERROR(VLOOKUP(I6,Katalog!A:C,3,FALSE),"")</f>
        <v/>
      </c>
    </row>
    <row r="7">
      <c r="A7" s="3" t="inlineStr">
        <is>
          <t>VN-2026-005</t>
        </is>
      </c>
      <c r="B7" s="3" t="inlineStr">
        <is>
          <t>Stefan Wagner</t>
        </is>
      </c>
      <c r="C7" s="3" t="inlineStr">
        <is>
          <t>Bergstraße 3</t>
        </is>
      </c>
      <c r="D7" s="3" t="inlineStr">
        <is>
          <t>Frankfurt</t>
        </is>
      </c>
      <c r="E7" s="3" t="inlineStr">
        <is>
          <t>56/4</t>
        </is>
      </c>
      <c r="F7" s="3" t="inlineStr">
        <is>
          <t>Carport-Errichtung</t>
        </is>
      </c>
      <c r="G7" s="27" t="n">
        <v>46167</v>
      </c>
      <c r="H7" s="27" t="n">
        <v>46183</v>
      </c>
      <c r="I7" s="3" t="inlineStr">
        <is>
          <t>fehlende Stellplätze</t>
        </is>
      </c>
      <c r="J7" s="3" t="inlineStr">
        <is>
          <t>§ 47 HBO</t>
        </is>
      </c>
      <c r="K7" s="5" t="n">
        <v>21</v>
      </c>
      <c r="L7" s="28">
        <f>IFERROR(H7+K7,"")</f>
        <v/>
      </c>
      <c r="M7" s="29" t="n">
        <v>46193</v>
      </c>
      <c r="N7" s="8">
        <f>IF(M7="",IF(TODAY()&gt;L7,"Frist versäumt","Offen"),"Eingereicht")</f>
        <v/>
      </c>
      <c r="O7" s="3" t="inlineStr">
        <is>
          <t>Bauamt Frankfurt</t>
        </is>
      </c>
      <c r="P7" s="3" t="inlineStr">
        <is>
          <t>Andreas Hoffmann</t>
        </is>
      </c>
      <c r="Q7" s="30" t="n">
        <v>310</v>
      </c>
      <c r="R7" s="31">
        <f>IFERROR(VLOOKUP(I7,Katalog!A:C,3,FALSE),"")</f>
        <v/>
      </c>
    </row>
    <row r="8">
      <c r="A8" s="11" t="inlineStr">
        <is>
          <t>VN-2026-006</t>
        </is>
      </c>
      <c r="B8" s="11" t="inlineStr">
        <is>
          <t>Petra Becker</t>
        </is>
      </c>
      <c r="C8" s="11" t="inlineStr">
        <is>
          <t>Lindenallee 8</t>
        </is>
      </c>
      <c r="D8" s="11" t="inlineStr">
        <is>
          <t>Stuttgart</t>
        </is>
      </c>
      <c r="E8" s="11" t="inlineStr">
        <is>
          <t>77/6</t>
        </is>
      </c>
      <c r="F8" s="11" t="inlineStr">
        <is>
          <t>Gaubenanbau</t>
        </is>
      </c>
      <c r="G8" s="32" t="n">
        <v>46183</v>
      </c>
      <c r="H8" s="32" t="n">
        <v>46198</v>
      </c>
      <c r="I8" s="11" t="inlineStr">
        <is>
          <t>unzureichende Brandschutzunterlagen</t>
        </is>
      </c>
      <c r="J8" s="11" t="inlineStr">
        <is>
          <t>§ 15 LBO BW</t>
        </is>
      </c>
      <c r="K8" s="5" t="n">
        <v>30</v>
      </c>
      <c r="L8" s="33">
        <f>IFERROR(H8+K8,"")</f>
        <v/>
      </c>
      <c r="M8" s="29" t="n"/>
      <c r="N8" s="14">
        <f>IF(M8="",IF(TODAY()&gt;L8,"Frist versäumt","Offen"),"Eingereicht")</f>
        <v/>
      </c>
      <c r="O8" s="11" t="inlineStr">
        <is>
          <t>Bauamt Stuttgart</t>
        </is>
      </c>
      <c r="P8" s="11" t="inlineStr">
        <is>
          <t>Katrin Schulz</t>
        </is>
      </c>
      <c r="Q8" s="30" t="n">
        <v>540</v>
      </c>
      <c r="R8" s="34">
        <f>IFERROR(VLOOKUP(I8,Katalog!A:C,3,FALSE),"")</f>
        <v/>
      </c>
    </row>
    <row r="9">
      <c r="A9" s="3" t="inlineStr">
        <is>
          <t>VN-2026-007</t>
        </is>
      </c>
      <c r="B9" s="3" t="inlineStr">
        <is>
          <t>Andreas Hoffmann</t>
        </is>
      </c>
      <c r="C9" s="3" t="inlineStr">
        <is>
          <t>Talweg 15</t>
        </is>
      </c>
      <c r="D9" s="3" t="inlineStr">
        <is>
          <t>Düsseldorf</t>
        </is>
      </c>
      <c r="E9" s="3" t="inlineStr">
        <is>
          <t>12/5</t>
        </is>
      </c>
      <c r="F9" s="3" t="inlineStr">
        <is>
          <t>MFH-Umbau</t>
        </is>
      </c>
      <c r="G9" s="27" t="n">
        <v>46132</v>
      </c>
      <c r="H9" s="27" t="n">
        <v>46147</v>
      </c>
      <c r="I9" s="3" t="inlineStr">
        <is>
          <t>Denkmalschutz betroffen</t>
        </is>
      </c>
      <c r="J9" s="3" t="inlineStr">
        <is>
          <t>§ 9 DSchG NRW</t>
        </is>
      </c>
      <c r="K9" s="5" t="n">
        <v>30</v>
      </c>
      <c r="L9" s="28">
        <f>IFERROR(H9+K9,"")</f>
        <v/>
      </c>
      <c r="M9" s="29" t="n"/>
      <c r="N9" s="8">
        <f>IF(M9="",IF(TODAY()&gt;L9,"Frist versäumt","Offen"),"Eingereicht")</f>
        <v/>
      </c>
      <c r="O9" s="3" t="inlineStr">
        <is>
          <t>Bauamt Düsseldorf</t>
        </is>
      </c>
      <c r="P9" s="3" t="inlineStr">
        <is>
          <t>Thomas Müller</t>
        </is>
      </c>
      <c r="Q9" s="30" t="n">
        <v>1250</v>
      </c>
      <c r="R9" s="31">
        <f>IFERROR(VLOOKUP(I9,Katalog!A:C,3,FALSE),"")</f>
        <v/>
      </c>
    </row>
    <row r="10">
      <c r="A10" s="11" t="inlineStr">
        <is>
          <t>VN-2026-008</t>
        </is>
      </c>
      <c r="B10" s="11" t="inlineStr">
        <is>
          <t>Claudia Schäfer</t>
        </is>
      </c>
      <c r="C10" s="11" t="inlineStr">
        <is>
          <t>Feldstraße 6</t>
        </is>
      </c>
      <c r="D10" s="11" t="inlineStr">
        <is>
          <t>Leipzig</t>
        </is>
      </c>
      <c r="E10" s="11" t="inlineStr">
        <is>
          <t>44/8</t>
        </is>
      </c>
      <c r="F10" s="11" t="inlineStr">
        <is>
          <t>Dachgeschossausbau</t>
        </is>
      </c>
      <c r="G10" s="32" t="n">
        <v>46198</v>
      </c>
      <c r="H10" s="32" t="n">
        <v>46204</v>
      </c>
      <c r="I10" s="11" t="inlineStr">
        <is>
          <t>fehlende Bauunterlagen</t>
        </is>
      </c>
      <c r="J10" s="11" t="inlineStr">
        <is>
          <t>§ 64 SächsBO</t>
        </is>
      </c>
      <c r="K10" s="5" t="n">
        <v>14</v>
      </c>
      <c r="L10" s="33">
        <f>IFERROR(H10+K10,"")</f>
        <v/>
      </c>
      <c r="M10" s="29" t="n"/>
      <c r="N10" s="14">
        <f>IF(M10="",IF(TODAY()&gt;L10,"Frist versäumt","Offen"),"Eingereicht")</f>
        <v/>
      </c>
      <c r="O10" s="11" t="inlineStr">
        <is>
          <t>Bauamt Leipzig</t>
        </is>
      </c>
      <c r="P10" s="11" t="inlineStr">
        <is>
          <t>Michael Weber</t>
        </is>
      </c>
      <c r="Q10" s="30" t="n">
        <v>250</v>
      </c>
      <c r="R10" s="34">
        <f>IFERROR(VLOOKUP(I10,Katalog!A:C,3,FALSE),"")</f>
        <v/>
      </c>
    </row>
    <row r="11">
      <c r="A11" s="3" t="inlineStr">
        <is>
          <t>VN-2026-009</t>
        </is>
      </c>
      <c r="B11" s="3" t="inlineStr">
        <is>
          <t>Markus Bauer</t>
        </is>
      </c>
      <c r="C11" s="3" t="inlineStr">
        <is>
          <t>Elbufer 2</t>
        </is>
      </c>
      <c r="D11" s="3" t="inlineStr">
        <is>
          <t>Dresden</t>
        </is>
      </c>
      <c r="E11" s="3" t="inlineStr">
        <is>
          <t>9/3</t>
        </is>
      </c>
      <c r="F11" s="3" t="inlineStr">
        <is>
          <t>EFH-Umbau</t>
        </is>
      </c>
      <c r="G11" s="27" t="n">
        <v>46086</v>
      </c>
      <c r="H11" s="27" t="n">
        <v>46101</v>
      </c>
      <c r="I11" s="3" t="inlineStr">
        <is>
          <t>Abstandsflächen nicht eingehalten</t>
        </is>
      </c>
      <c r="J11" s="3" t="inlineStr">
        <is>
          <t>§ 6 SächsBO</t>
        </is>
      </c>
      <c r="K11" s="5" t="n">
        <v>30</v>
      </c>
      <c r="L11" s="28">
        <f>IFERROR(H11+K11,"")</f>
        <v/>
      </c>
      <c r="M11" s="29" t="n">
        <v>46113</v>
      </c>
      <c r="N11" s="8">
        <f>IF(M11="",IF(TODAY()&gt;L11,"Frist versäumt","Offen"),"Eingereicht")</f>
        <v/>
      </c>
      <c r="O11" s="3" t="inlineStr">
        <is>
          <t>Bauamt Dresden</t>
        </is>
      </c>
      <c r="P11" s="3" t="inlineStr">
        <is>
          <t>Julia Wagner</t>
        </is>
      </c>
      <c r="Q11" s="30" t="n">
        <v>2400</v>
      </c>
      <c r="R11" s="31">
        <f>IFERROR(VLOOKUP(I11,Katalog!A:C,3,FALSE),"")</f>
        <v/>
      </c>
    </row>
    <row r="12">
      <c r="A12" s="11" t="inlineStr">
        <is>
          <t>VN-2026-010</t>
        </is>
      </c>
      <c r="B12" s="11" t="inlineStr">
        <is>
          <t>Nicole Richter</t>
        </is>
      </c>
      <c r="C12" s="11" t="inlineStr">
        <is>
          <t>Podbielskistraße 30</t>
        </is>
      </c>
      <c r="D12" s="11" t="inlineStr">
        <is>
          <t>Hannover</t>
        </is>
      </c>
      <c r="E12" s="11" t="inlineStr">
        <is>
          <t>63/2</t>
        </is>
      </c>
      <c r="F12" s="11" t="inlineStr">
        <is>
          <t>Anbau Wohnhaus</t>
        </is>
      </c>
      <c r="G12" s="32" t="n">
        <v>46201</v>
      </c>
      <c r="H12" s="32" t="n">
        <v>46213</v>
      </c>
      <c r="I12" s="11" t="inlineStr">
        <is>
          <t>Nutzungsänderung unzulässig</t>
        </is>
      </c>
      <c r="J12" s="11" t="inlineStr">
        <is>
          <t>§ 34 BauGB</t>
        </is>
      </c>
      <c r="K12" s="5" t="n">
        <v>30</v>
      </c>
      <c r="L12" s="33">
        <f>IFERROR(H12+K12,"")</f>
        <v/>
      </c>
      <c r="M12" s="29" t="n"/>
      <c r="N12" s="14">
        <f>IF(M12="",IF(TODAY()&gt;L12,"Frist versäumt","Offen"),"Eingereicht")</f>
        <v/>
      </c>
      <c r="O12" s="11" t="inlineStr">
        <is>
          <t>Bauamt Hannover</t>
        </is>
      </c>
      <c r="P12" s="11" t="inlineStr">
        <is>
          <t>Stefan Becker</t>
        </is>
      </c>
      <c r="Q12" s="30" t="n">
        <v>680</v>
      </c>
      <c r="R12" s="34">
        <f>IFERROR(VLOOKUP(I12,Katalog!A:C,3,FALSE),"")</f>
        <v/>
      </c>
    </row>
  </sheetData>
  <mergeCells count="1">
    <mergeCell ref="A1:S1"/>
  </mergeCells>
  <conditionalFormatting sqref="N3:N12">
    <cfRule type="expression" priority="1" dxfId="0" stopIfTrue="1">
      <formula>N3="Frist versäumt"</formula>
    </cfRule>
    <cfRule type="expression" priority="2" dxfId="1" stopIfTrue="1">
      <formula>N3="Eingereicht"</formula>
    </cfRule>
    <cfRule type="expression" priority="3" dxfId="2" stopIfTrue="1">
      <formula>N3="Offen"</formula>
    </cfRule>
  </conditionalFormatting>
  <conditionalFormatting sqref="R3:R12">
    <cfRule type="cellIs" priority="4" operator="greaterThanOrEqual" dxfId="1">
      <formula>60</formula>
    </cfRule>
    <cfRule type="cellIs" priority="5" operator="lessThan" dxfId="0">
      <formula>35</formula>
    </cfRule>
  </conditionalFormatting>
  <dataValidations count="1">
    <dataValidation sqref="N3:N12" showErrorMessage="1" showInputMessage="1" allowBlank="1" type="list">
      <formula1>"Offen,Eingereicht,In Prüfung,Frist versäumt,Zurückgenommen"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18" customWidth="1" min="3" max="3"/>
    <col width="32" customWidth="1" min="4" max="4"/>
    <col width="30" customWidth="1" min="5" max="5"/>
  </cols>
  <sheetData>
    <row r="1" ht="28" customHeight="1">
      <c r="A1" s="1" t="inlineStr">
        <is>
          <t>Katalog – Ablehnungsgründe und Rechtsbehelfe</t>
        </is>
      </c>
    </row>
    <row r="2" ht="32" customHeight="1">
      <c r="A2" s="16" t="inlineStr">
        <is>
          <t>Ablehnungsgrund</t>
        </is>
      </c>
      <c r="B2" s="16" t="inlineStr">
        <is>
          <t>Typische Rechtslage</t>
        </is>
      </c>
      <c r="C2" s="16" t="inlineStr">
        <is>
          <t>Erfolgsaussicht (%)</t>
        </is>
      </c>
      <c r="D2" s="16" t="inlineStr">
        <is>
          <t>Empfohlene Maßnahme</t>
        </is>
      </c>
      <c r="E2" s="16" t="inlineStr">
        <is>
          <t>Bemerkung</t>
        </is>
      </c>
    </row>
    <row r="3">
      <c r="A3" s="3" t="inlineStr">
        <is>
          <t>Abstandsflächen nicht eingehalten</t>
        </is>
      </c>
      <c r="B3" s="3" t="inlineStr">
        <is>
          <t>Nachbarschaftsschutz, Landesbauordnung</t>
        </is>
      </c>
      <c r="C3" s="31" t="n">
        <v>35</v>
      </c>
      <c r="D3" s="3" t="inlineStr">
        <is>
          <t>Vermessung/Abstandsflächenplan nachreichen</t>
        </is>
      </c>
      <c r="E3" s="3" t="inlineStr">
        <is>
          <t>Häufig bei Anbauten</t>
        </is>
      </c>
    </row>
    <row r="4">
      <c r="A4" s="11" t="inlineStr">
        <is>
          <t>Bebauungsplan widerspricht</t>
        </is>
      </c>
      <c r="B4" s="11" t="inlineStr">
        <is>
          <t>§ 30 BauGB, Festsetzungen bindend</t>
        </is>
      </c>
      <c r="C4" s="34" t="n">
        <v>25</v>
      </c>
      <c r="D4" s="11" t="inlineStr">
        <is>
          <t>Befreiung nach § 31 BauGB beantragen</t>
        </is>
      </c>
      <c r="E4" s="11" t="inlineStr">
        <is>
          <t>Erfolg abhängig von Plan-Alter</t>
        </is>
      </c>
    </row>
    <row r="5">
      <c r="A5" s="3" t="inlineStr">
        <is>
          <t>fehlende Stellplätze</t>
        </is>
      </c>
      <c r="B5" s="3" t="inlineStr">
        <is>
          <t>Landesbauordnung, Stellplatzsatzung</t>
        </is>
      </c>
      <c r="C5" s="31" t="n">
        <v>55</v>
      </c>
      <c r="D5" s="3" t="inlineStr">
        <is>
          <t>Stellplatznachweis oder Ablösung anbieten</t>
        </is>
      </c>
      <c r="E5" s="3" t="inlineStr">
        <is>
          <t>Meist gut heilbar</t>
        </is>
      </c>
    </row>
    <row r="6">
      <c r="A6" s="11" t="inlineStr">
        <is>
          <t>Außenbereich nach § 35 BauGB</t>
        </is>
      </c>
      <c r="B6" s="11" t="inlineStr">
        <is>
          <t>§ 35 BauGB, Privilegierung erforderlich</t>
        </is>
      </c>
      <c r="C6" s="34" t="n">
        <v>20</v>
      </c>
      <c r="D6" s="11" t="inlineStr">
        <is>
          <t>Privilegierungstatbestand prüfen lassen</t>
        </is>
      </c>
      <c r="E6" s="11" t="inlineStr">
        <is>
          <t>Geringe Erfolgsquote</t>
        </is>
      </c>
    </row>
    <row r="7">
      <c r="A7" s="3" t="inlineStr">
        <is>
          <t>unzureichende Brandschutzunterlagen</t>
        </is>
      </c>
      <c r="B7" s="3" t="inlineStr">
        <is>
          <t>Landesbauordnung, Brandschutznachweis</t>
        </is>
      </c>
      <c r="C7" s="31" t="n">
        <v>65</v>
      </c>
      <c r="D7" s="3" t="inlineStr">
        <is>
          <t>Brandschutzkonzept durch Fachplaner</t>
        </is>
      </c>
      <c r="E7" s="3" t="inlineStr">
        <is>
          <t>Formaler Mangel, gut heilbar</t>
        </is>
      </c>
    </row>
    <row r="8">
      <c r="A8" s="11" t="inlineStr">
        <is>
          <t>Denkmalschutz betroffen</t>
        </is>
      </c>
      <c r="B8" s="11" t="inlineStr">
        <is>
          <t>Denkmalschutzgesetz der Länder</t>
        </is>
      </c>
      <c r="C8" s="34" t="n">
        <v>30</v>
      </c>
      <c r="D8" s="11" t="inlineStr">
        <is>
          <t>Abstimmung mit Denkmalbehörde</t>
        </is>
      </c>
      <c r="E8" s="11" t="inlineStr">
        <is>
          <t>Einzelfallentscheidung</t>
        </is>
      </c>
    </row>
    <row r="9">
      <c r="A9" s="3" t="inlineStr">
        <is>
          <t>fehlende Bauunterlagen</t>
        </is>
      </c>
      <c r="B9" s="3" t="inlineStr">
        <is>
          <t>Landesbauordnung, Vollständigkeit</t>
        </is>
      </c>
      <c r="C9" s="31" t="n">
        <v>75</v>
      </c>
      <c r="D9" s="3" t="inlineStr">
        <is>
          <t>Fehlende Unterlagen nachreichen</t>
        </is>
      </c>
      <c r="E9" s="3" t="inlineStr">
        <is>
          <t>Meist reine Formsache</t>
        </is>
      </c>
    </row>
    <row r="10">
      <c r="A10" s="11" t="inlineStr">
        <is>
          <t>Nutzungsänderung unzulässig</t>
        </is>
      </c>
      <c r="B10" s="11" t="inlineStr">
        <is>
          <t>§ 34 BauGB, Gebietscharakter</t>
        </is>
      </c>
      <c r="C10" s="34" t="n">
        <v>40</v>
      </c>
      <c r="D10" s="11" t="inlineStr">
        <is>
          <t>Nutzungskonzept anpassen</t>
        </is>
      </c>
      <c r="E10" s="11" t="inlineStr">
        <is>
          <t>Abhängig von Gebietsart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8" customWidth="1" min="4" max="4"/>
    <col width="12" customWidth="1" min="5" max="5"/>
  </cols>
  <sheetData>
    <row r="1" ht="28" customHeight="1">
      <c r="A1" s="1" t="inlineStr">
        <is>
          <t>Auswertung – Widerspruchsmanagement Bauanträge</t>
        </is>
      </c>
    </row>
    <row r="2"/>
    <row r="3">
      <c r="A3" s="17" t="inlineStr">
        <is>
          <t>Kennzahl</t>
        </is>
      </c>
      <c r="B3" s="2" t="inlineStr">
        <is>
          <t>Wert</t>
        </is>
      </c>
    </row>
    <row r="4">
      <c r="A4" s="3" t="inlineStr">
        <is>
          <t>Anzahl Bauanträge</t>
        </is>
      </c>
      <c r="B4" s="18">
        <f>COUNTA(Bauanträge!A3:A12)</f>
        <v/>
      </c>
    </row>
    <row r="5">
      <c r="A5" s="11" t="inlineStr">
        <is>
          <t>Anzahl abgelehnter Anträge</t>
        </is>
      </c>
      <c r="B5" s="19">
        <f>COUNTIF(Bauanträge!I3:I12,"&lt;&gt;")</f>
        <v/>
      </c>
    </row>
    <row r="6">
      <c r="A6" s="3" t="inlineStr">
        <is>
          <t>Anzahl fristgerecht eingereichter Widersprüche</t>
        </is>
      </c>
      <c r="B6" s="18">
        <f>SUMPRODUCT((Bauanträge!M3:M12&lt;&gt;"")*(Bauanträge!M3:M12&lt;=Bauanträge!L3:L12))</f>
        <v/>
      </c>
    </row>
    <row r="7">
      <c r="A7" s="11" t="inlineStr">
        <is>
          <t>Anzahl offener Fristen</t>
        </is>
      </c>
      <c r="B7" s="19">
        <f>COUNTIF(Bauanträge!N3:N12,"Offen")</f>
        <v/>
      </c>
    </row>
    <row r="8">
      <c r="A8" s="3" t="inlineStr">
        <is>
          <t>Anzahl Frist versäumt</t>
        </is>
      </c>
      <c r="B8" s="18">
        <f>COUNTIF(Bauanträge!N3:N12,"Frist versäumt")</f>
        <v/>
      </c>
    </row>
    <row r="9">
      <c r="A9" s="11" t="inlineStr">
        <is>
          <t>Durchschnittliche Erfolgsaussicht</t>
        </is>
      </c>
      <c r="B9" s="35">
        <f>IFERROR(AVERAGE(Bauanträge!R3:R12),0)</f>
        <v/>
      </c>
    </row>
    <row r="10">
      <c r="A10" s="3" t="inlineStr">
        <is>
          <t>Gesamtkosten bisher (€)</t>
        </is>
      </c>
      <c r="B10" s="18">
        <f>SUM(Bauanträge!Q3:Q12)</f>
        <v/>
      </c>
    </row>
    <row r="11">
      <c r="A11" s="11" t="inlineStr">
        <is>
          <t>Anteil Widersprüche eingereicht in %</t>
        </is>
      </c>
      <c r="B11" s="36">
        <f>IFERROR(COUNTIF(Bauanträge!N3:N12,"Eingereicht")/COUNTA(Bauanträge!A3:A12),0)</f>
        <v/>
      </c>
    </row>
    <row r="12"/>
    <row r="13"/>
    <row r="14">
      <c r="A14" s="22" t="inlineStr">
        <is>
          <t>Stadt</t>
        </is>
      </c>
      <c r="B14" s="16" t="inlineStr">
        <is>
          <t>Anzahl Fälle</t>
        </is>
      </c>
      <c r="D14" s="22" t="inlineStr">
        <is>
          <t>Status</t>
        </is>
      </c>
      <c r="E14" s="16" t="inlineStr">
        <is>
          <t>Anzahl</t>
        </is>
      </c>
    </row>
    <row r="15">
      <c r="A15" s="23" t="inlineStr">
        <is>
          <t>Berlin</t>
        </is>
      </c>
      <c r="B15" s="8">
        <f>COUNTIF(Bauanträge!D3:D12,A15)</f>
        <v/>
      </c>
      <c r="D15" s="23" t="inlineStr">
        <is>
          <t>Offen</t>
        </is>
      </c>
      <c r="E15" s="8">
        <f>COUNTIF(Bauanträge!N3:N12,D15)</f>
        <v/>
      </c>
    </row>
    <row r="16">
      <c r="A16" s="24" t="inlineStr">
        <is>
          <t>München</t>
        </is>
      </c>
      <c r="B16" s="14">
        <f>COUNTIF(Bauanträge!D3:D12,A16)</f>
        <v/>
      </c>
      <c r="D16" s="24" t="inlineStr">
        <is>
          <t>Eingereicht</t>
        </is>
      </c>
      <c r="E16" s="14">
        <f>COUNTIF(Bauanträge!N3:N12,D16)</f>
        <v/>
      </c>
    </row>
    <row r="17">
      <c r="A17" s="23" t="inlineStr">
        <is>
          <t>Hamburg</t>
        </is>
      </c>
      <c r="B17" s="8">
        <f>COUNTIF(Bauanträge!D3:D12,A17)</f>
        <v/>
      </c>
      <c r="D17" s="23" t="inlineStr">
        <is>
          <t>Frist versäumt</t>
        </is>
      </c>
      <c r="E17" s="8">
        <f>COUNTIF(Bauanträge!N3:N12,D17)</f>
        <v/>
      </c>
    </row>
    <row r="18">
      <c r="A18" s="24" t="inlineStr">
        <is>
          <t>Köln</t>
        </is>
      </c>
      <c r="B18" s="14">
        <f>COUNTIF(Bauanträge!D3:D12,A18)</f>
        <v/>
      </c>
      <c r="D18" s="24" t="inlineStr">
        <is>
          <t>In Prüfung</t>
        </is>
      </c>
      <c r="E18" s="14">
        <f>COUNTIF(Bauanträge!N3:N12,D18)</f>
        <v/>
      </c>
    </row>
    <row r="19">
      <c r="A19" s="23" t="inlineStr">
        <is>
          <t>Frankfurt</t>
        </is>
      </c>
      <c r="B19" s="8">
        <f>COUNTIF(Bauanträge!D3:D12,A19)</f>
        <v/>
      </c>
      <c r="D19" s="23" t="inlineStr">
        <is>
          <t>Zurückgenommen</t>
        </is>
      </c>
      <c r="E19" s="8">
        <f>COUNTIF(Bauanträge!N3:N12,D19)</f>
        <v/>
      </c>
    </row>
    <row r="20">
      <c r="A20" s="24" t="inlineStr">
        <is>
          <t>Stuttgart</t>
        </is>
      </c>
      <c r="B20" s="14">
        <f>COUNTIF(Bauanträge!D3:D12,A20)</f>
        <v/>
      </c>
    </row>
    <row r="21">
      <c r="A21" s="23" t="inlineStr">
        <is>
          <t>Düsseldorf</t>
        </is>
      </c>
      <c r="B21" s="8">
        <f>COUNTIF(Bauanträge!D3:D12,A21)</f>
        <v/>
      </c>
    </row>
    <row r="22">
      <c r="A22" s="24" t="inlineStr">
        <is>
          <t>Leipzig</t>
        </is>
      </c>
      <c r="B22" s="14">
        <f>COUNTIF(Bauanträge!D3:D12,A22)</f>
        <v/>
      </c>
    </row>
    <row r="23">
      <c r="A23" s="23" t="inlineStr">
        <is>
          <t>Dresden</t>
        </is>
      </c>
      <c r="B23" s="8">
        <f>COUNTIF(Bauanträge!D3:D12,A23)</f>
        <v/>
      </c>
    </row>
    <row r="24">
      <c r="A24" s="24" t="inlineStr">
        <is>
          <t>Hannover</t>
        </is>
      </c>
      <c r="B24" s="14">
        <f>COUNTIF(Bauanträge!D3:D12,A24)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75" customWidth="1" min="2" max="2"/>
  </cols>
  <sheetData>
    <row r="1" ht="28" customHeight="1">
      <c r="A1" s="1" t="inlineStr">
        <is>
          <t>Hinweise zur Nutzung des Widerspruchs-Tools</t>
        </is>
      </c>
    </row>
    <row r="2"/>
    <row r="3">
      <c r="A3" s="22" t="inlineStr">
        <is>
          <t>Thema</t>
        </is>
      </c>
      <c r="B3" s="22" t="inlineStr">
        <is>
          <t>Erläuterung</t>
        </is>
      </c>
    </row>
    <row r="4" ht="30" customHeight="1">
      <c r="A4" s="25" t="inlineStr">
        <is>
          <t>Sheet „Bauanträge“</t>
        </is>
      </c>
      <c r="B4" s="3" t="inlineStr">
        <is>
          <t>Alle Vorgänge zentral erfassen. Fristende und Status werden automatisch berechnet.</t>
        </is>
      </c>
    </row>
    <row r="5" ht="30" customHeight="1">
      <c r="A5" s="26" t="inlineStr">
        <is>
          <t>Widerspruchsfrist (Tage)</t>
        </is>
      </c>
      <c r="B5" s="11" t="inlineStr">
        <is>
          <t>Anzahl der Frist-Tage nach Erhalt des Bescheids eintragen (gelbes Inputfeld).</t>
        </is>
      </c>
    </row>
    <row r="6" ht="30" customHeight="1">
      <c r="A6" s="25" t="inlineStr">
        <is>
          <t>Fristende</t>
        </is>
      </c>
      <c r="B6" s="3" t="inlineStr">
        <is>
          <t>Wird automatisch aus Bescheid-Datum plus Frist-Tagen berechnet.</t>
        </is>
      </c>
    </row>
    <row r="7" ht="30" customHeight="1">
      <c r="A7" s="26" t="inlineStr">
        <is>
          <t>Widerspruch eingereicht am</t>
        </is>
      </c>
      <c r="B7" s="11" t="inlineStr">
        <is>
          <t>Datum eintragen, sobald der Widerspruch tatsächlich eingereicht wurde.</t>
        </is>
      </c>
    </row>
    <row r="8" ht="30" customHeight="1">
      <c r="A8" s="25" t="inlineStr">
        <is>
          <t>Status</t>
        </is>
      </c>
      <c r="B8" s="3" t="inlineStr">
        <is>
          <t>Automatisch berechnet: Offen, Eingereicht oder Frist versäumt. Bei Bedarf per Dropdown auf „In Prüfung“ oder „Zurückgenommen“ ändern.</t>
        </is>
      </c>
    </row>
    <row r="9" ht="30" customHeight="1">
      <c r="A9" s="26" t="inlineStr">
        <is>
          <t>Ablehnungsgrund</t>
        </is>
      </c>
      <c r="B9" s="11" t="inlineStr">
        <is>
          <t>Bitte konsistent aus dem Sheet „Katalog“ übernehmen, damit die Erfolgsaussicht per VLOOKUP automatisch gezogen wird.</t>
        </is>
      </c>
    </row>
    <row r="10" ht="30" customHeight="1">
      <c r="A10" s="25" t="inlineStr">
        <is>
          <t>Sheet „Katalog“</t>
        </is>
      </c>
      <c r="B10" s="3" t="inlineStr">
        <is>
          <t>Nachschlagewerk für typische Ablehnungsgründe, Rechtslage und empfohlene Maßnahmen.</t>
        </is>
      </c>
    </row>
    <row r="11" ht="30" customHeight="1">
      <c r="A11" s="26" t="inlineStr">
        <is>
          <t>Sheet „Auswertung“</t>
        </is>
      </c>
      <c r="B11" s="11" t="inlineStr">
        <is>
          <t>Zeigt Kennzahlen sowie Diagramme zu Fallzahlen je Stadt und zur Status-Verteilung.</t>
        </is>
      </c>
    </row>
    <row r="12" ht="30" customHeight="1">
      <c r="A12" s="25" t="inlineStr">
        <is>
          <t>Kosten bisher (€)</t>
        </is>
      </c>
      <c r="B12" s="3" t="inlineStr">
        <is>
          <t>Manuell eintragen (gelbes Inputfeld); Gesamtsumme wird im Sheet „Auswertung“ berechnet.</t>
        </is>
      </c>
    </row>
    <row r="13" ht="30" customHeight="1">
      <c r="A13" s="26" t="inlineStr">
        <is>
          <t>Inputbereiche</t>
        </is>
      </c>
      <c r="B13" s="11" t="inlineStr">
        <is>
          <t>Nur die hellgelb markierten Zellen bearbeiten – alle anderen Felder enthalten Formeln.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2026-07-14T01:44:47Z</dcterms:created>
  <dcterms:modified xmlns:dcterms="http://purl.org/dc/terms/" xmlns:xsi="http://www.w3.org/2001/XMLSchema-instance" xsi:type="dcterms:W3CDTF">2026-07-14T01:44:47Z</dcterms:modified>
</cp:coreProperties>
</file>