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hadenmeldungen" sheetId="1" state="visible" r:id="rId1"/>
    <sheet xmlns:r="http://schemas.openxmlformats.org/officeDocument/2006/relationships" name="Auswertung" sheetId="2" state="visible" r:id="rId2"/>
    <sheet xmlns:r="http://schemas.openxmlformats.org/officeDocument/2006/relationships" name="Musterbrief" sheetId="3" state="visible" r:id="rId3"/>
    <sheet xmlns:r="http://schemas.openxmlformats.org/officeDocument/2006/relationships" name="Hinweise" sheetId="4" state="visible" r:id="rId4"/>
  </sheets>
  <definedNames/>
  <calcPr calcId="124519" fullCalcOnLoad="1"/>
</workbook>
</file>

<file path=xl/styles.xml><?xml version="1.0" encoding="utf-8"?>
<styleSheet xmlns="http://schemas.openxmlformats.org/spreadsheetml/2006/main">
  <numFmts count="4">
    <numFmt numFmtId="164" formatCode="TT.MM.JJJJ"/>
    <numFmt numFmtId="165" formatCode="#.##0,00 &quot;€&quot;"/>
    <numFmt numFmtId="166" formatCode="0,0%"/>
    <numFmt numFmtId="167" formatCode="0.0"/>
  </numFmts>
  <fonts count="7">
    <font>
      <name val="Calibri"/>
      <family val="2"/>
      <color theme="1"/>
      <sz val="11"/>
      <scheme val="minor"/>
    </font>
    <font>
      <name val="Calibri"/>
      <b val="1"/>
      <color rgb="001E293B"/>
      <sz val="16"/>
    </font>
    <font>
      <name val="Calibri"/>
      <b val="1"/>
      <color rgb="00FFFFFF"/>
      <sz val="11"/>
    </font>
    <font>
      <b val="1"/>
    </font>
    <font>
      <b val="1"/>
      <color rgb="00DC2626"/>
    </font>
    <font>
      <b val="1"/>
      <sz val="12"/>
    </font>
    <font>
      <b val="1"/>
      <color rgb="0016A34A"/>
    </font>
  </fonts>
  <fills count="7">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C8102E"/>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5">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3" borderId="1" applyAlignment="1" pivotButton="0" quotePrefix="0" xfId="0">
      <alignment horizontal="left" vertical="center" wrapText="1"/>
    </xf>
    <xf numFmtId="164" fontId="0" fillId="3" borderId="1" applyAlignment="1" pivotButton="0" quotePrefix="0" xfId="0">
      <alignment horizontal="center" vertical="center" wrapText="1"/>
    </xf>
    <xf numFmtId="0" fontId="0" fillId="3" borderId="1" applyAlignment="1" pivotButton="0" quotePrefix="0" xfId="0">
      <alignment horizontal="center" vertical="center" wrapText="1"/>
    </xf>
    <xf numFmtId="0" fontId="0" fillId="4" borderId="1" applyAlignment="1" pivotButton="0" quotePrefix="0" xfId="0">
      <alignment horizontal="center" vertical="center" wrapText="1"/>
    </xf>
    <xf numFmtId="165" fontId="0" fillId="4" borderId="1" applyAlignment="1" pivotButton="0" quotePrefix="0" xfId="0">
      <alignment horizontal="right" vertical="center"/>
    </xf>
    <xf numFmtId="165" fontId="0" fillId="0" borderId="1" pivotButton="0" quotePrefix="0" xfId="0"/>
    <xf numFmtId="166" fontId="0" fillId="3" borderId="1" applyAlignment="1" pivotButton="0" quotePrefix="0" xfId="0">
      <alignment horizontal="center" vertical="center" wrapText="1"/>
    </xf>
    <xf numFmtId="0" fontId="0" fillId="5" borderId="1" applyAlignment="1" pivotButton="0" quotePrefix="0" xfId="0">
      <alignment horizontal="left" vertical="center" wrapText="1"/>
    </xf>
    <xf numFmtId="164" fontId="0" fillId="5" borderId="1" applyAlignment="1" pivotButton="0" quotePrefix="0" xfId="0">
      <alignment horizontal="center" vertical="center" wrapText="1"/>
    </xf>
    <xf numFmtId="0" fontId="0" fillId="5" borderId="1" applyAlignment="1" pivotButton="0" quotePrefix="0" xfId="0">
      <alignment horizontal="center" vertical="center" wrapText="1"/>
    </xf>
    <xf numFmtId="166" fontId="0" fillId="5" borderId="1" applyAlignment="1" pivotButton="0" quotePrefix="0" xfId="0">
      <alignment horizontal="center" vertical="center" wrapText="1"/>
    </xf>
    <xf numFmtId="0" fontId="2" fillId="6" borderId="0" applyAlignment="1" pivotButton="0" quotePrefix="0" xfId="0">
      <alignment horizontal="center" vertical="center" wrapText="1"/>
    </xf>
    <xf numFmtId="165" fontId="3" fillId="0" borderId="1" pivotButton="0" quotePrefix="0" xfId="0"/>
    <xf numFmtId="0" fontId="4" fillId="0" borderId="0" pivotButton="0" quotePrefix="0" xfId="0"/>
    <xf numFmtId="0" fontId="1" fillId="0" borderId="0" pivotButton="0" quotePrefix="0" xfId="0"/>
    <xf numFmtId="0" fontId="2" fillId="6" borderId="1" applyAlignment="1" pivotButton="0" quotePrefix="0" xfId="0">
      <alignment horizontal="left" vertical="center" wrapText="1"/>
    </xf>
    <xf numFmtId="1" fontId="5" fillId="0" borderId="1" applyAlignment="1" pivotButton="0" quotePrefix="0" xfId="0">
      <alignment horizontal="center" vertical="center" wrapText="1"/>
    </xf>
    <xf numFmtId="165" fontId="5" fillId="0" borderId="1" applyAlignment="1" pivotButton="0" quotePrefix="0" xfId="0">
      <alignment horizontal="center" vertical="center" wrapText="1"/>
    </xf>
    <xf numFmtId="166" fontId="5" fillId="0" borderId="1" applyAlignment="1" pivotButton="0" quotePrefix="0" xfId="0">
      <alignment horizontal="center" vertical="center" wrapText="1"/>
    </xf>
    <xf numFmtId="0" fontId="0" fillId="3" borderId="1" pivotButton="0" quotePrefix="0" xfId="0"/>
    <xf numFmtId="165" fontId="0" fillId="3" borderId="1" pivotButton="0" quotePrefix="0" xfId="0"/>
    <xf numFmtId="0" fontId="0" fillId="5" borderId="1" pivotButton="0" quotePrefix="0" xfId="0"/>
    <xf numFmtId="165" fontId="0" fillId="5" borderId="1" pivotButton="0" quotePrefix="0" xfId="0"/>
    <xf numFmtId="0" fontId="2" fillId="6" borderId="1" pivotButton="0" quotePrefix="0" xfId="0"/>
    <xf numFmtId="167" fontId="0" fillId="0" borderId="1" pivotButton="0" quotePrefix="0" xfId="0"/>
    <xf numFmtId="0" fontId="2" fillId="6" borderId="0" pivotButton="0" quotePrefix="0" xfId="0"/>
    <xf numFmtId="0" fontId="6" fillId="0" borderId="1" pivotButton="0" quotePrefix="0" xfId="0"/>
    <xf numFmtId="0" fontId="4" fillId="0" borderId="1" pivotButton="0" quotePrefix="0" xfId="0"/>
    <xf numFmtId="0" fontId="3" fillId="0" borderId="1" pivotButton="0" quotePrefix="0" xfId="0"/>
    <xf numFmtId="0" fontId="2" fillId="6" borderId="1" applyAlignment="1" pivotButton="0" quotePrefix="0" xfId="0">
      <alignment horizontal="left" vertical="top" wrapText="1"/>
    </xf>
    <xf numFmtId="0" fontId="0" fillId="0" borderId="4" pivotButton="0" quotePrefix="0" xfId="0"/>
    <xf numFmtId="0" fontId="0" fillId="0" borderId="5" pivotButton="0" quotePrefix="0" xfId="0"/>
  </cellXfs>
  <cellStyles count="1">
    <cellStyle name="Normal" xfId="0" builtinId="0" hidden="0"/>
  </cellStyles>
  <dxfs count="4">
    <dxf>
      <fill>
        <patternFill patternType="solid">
          <fgColor rgb="00FCA5A5"/>
        </patternFill>
      </fill>
    </dxf>
    <dxf>
      <fill>
        <patternFill patternType="solid">
          <fgColor rgb="00FDBA74"/>
        </patternFill>
      </fill>
    </dxf>
    <dxf>
      <fill>
        <patternFill patternType="solid">
          <fgColor rgb="0086EFAC"/>
        </patternFill>
      </fill>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Fälle nach Status</a:t>
            </a:r>
          </a:p>
        </rich>
      </tx>
    </title>
    <plotArea>
      <barChart>
        <barDir val="col"/>
        <grouping val="clustered"/>
        <ser>
          <idx val="0"/>
          <order val="0"/>
          <tx>
            <strRef>
              <f>'Auswertung'!B13</f>
            </strRef>
          </tx>
          <spPr>
            <a:solidFill xmlns:a="http://schemas.openxmlformats.org/drawingml/2006/main">
              <a:srgbClr val="1E3A5F"/>
            </a:solidFill>
            <a:ln xmlns:a="http://schemas.openxmlformats.org/drawingml/2006/main">
              <a:prstDash val="solid"/>
            </a:ln>
          </spPr>
          <cat>
            <numRef>
              <f>'Auswertung'!$A$14:$A$16</f>
            </numRef>
          </cat>
          <val>
            <numRef>
              <f>'Auswertung'!$B$14:$B$16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Status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Anzahl</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Geschätzte Kosten je Stadt</a:t>
            </a:r>
          </a:p>
        </rich>
      </tx>
    </title>
    <plotArea>
      <barChart>
        <barDir val="bar"/>
        <grouping val="clustered"/>
        <ser>
          <idx val="0"/>
          <order val="0"/>
          <tx>
            <strRef>
              <f>'Auswertung'!E13</f>
            </strRef>
          </tx>
          <spPr>
            <a:solidFill xmlns:a="http://schemas.openxmlformats.org/drawingml/2006/main">
              <a:srgbClr val="C8102E"/>
            </a:solidFill>
            <a:ln xmlns:a="http://schemas.openxmlformats.org/drawingml/2006/main">
              <a:prstDash val="solid"/>
            </a:ln>
          </spPr>
          <cat>
            <numRef>
              <f>'Auswertung'!$D$14:$D$23</f>
            </numRef>
          </cat>
          <val>
            <numRef>
              <f>'Auswertung'!$E$14:$E$23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Stadt</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7</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432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Z15"/>
  <sheetViews>
    <sheetView workbookViewId="0">
      <pane ySplit="2" topLeftCell="A3" activePane="bottomLeft" state="frozen"/>
      <selection pane="bottomLeft" activeCell="A1" sqref="A1"/>
    </sheetView>
  </sheetViews>
  <sheetFormatPr baseColWidth="8" defaultRowHeight="15"/>
  <cols>
    <col width="12" customWidth="1" min="1" max="1"/>
    <col width="13" customWidth="1" min="2" max="2"/>
    <col width="20" customWidth="1" min="3" max="3"/>
    <col width="14" customWidth="1" min="4" max="4"/>
    <col width="19" customWidth="1" min="5" max="5"/>
    <col width="13" customWidth="1" min="6" max="6"/>
    <col width="18" customWidth="1" min="7" max="7"/>
    <col width="26" customWidth="1" min="8" max="8"/>
    <col width="16" customWidth="1" min="9" max="9"/>
    <col width="15" customWidth="1" min="10" max="10"/>
    <col width="24" customWidth="1" min="11" max="11"/>
    <col width="16" customWidth="1" min="12" max="12"/>
    <col width="15" customWidth="1" min="13" max="13"/>
    <col width="13" customWidth="1" min="14" max="14"/>
    <col width="12" customWidth="1" min="15" max="15"/>
    <col width="14" customWidth="1" min="16" max="16"/>
    <col width="16" customWidth="1" min="17" max="17"/>
    <col width="16" customWidth="1" min="18" max="18"/>
    <col width="16" customWidth="1" min="19" max="19"/>
    <col width="14" customWidth="1" min="20" max="20"/>
    <col width="13" customWidth="1" min="21" max="21"/>
    <col width="28" customWidth="1" min="22" max="22"/>
    <col width="16" customWidth="1" min="23" max="23"/>
    <col width="15" customWidth="1" min="24" max="24"/>
    <col width="16" customWidth="1" min="25" max="25"/>
    <col width="16" customWidth="1" min="26" max="26"/>
  </cols>
  <sheetData>
    <row r="1" ht="26" customHeight="1">
      <c r="A1" s="1" t="inlineStr">
        <is>
          <t>Wasserschadenmeldungen an die Hausverwaltung – Übersicht</t>
        </is>
      </c>
    </row>
    <row r="2">
      <c r="A2" s="2" t="inlineStr">
        <is>
          <t>Fall-ID</t>
        </is>
      </c>
      <c r="B2" s="2" t="inlineStr">
        <is>
          <t>Meldedatum</t>
        </is>
      </c>
      <c r="C2" s="2" t="inlineStr">
        <is>
          <t>Objektadresse</t>
        </is>
      </c>
      <c r="D2" s="2" t="inlineStr">
        <is>
          <t>Stadt</t>
        </is>
      </c>
      <c r="E2" s="2" t="inlineStr">
        <is>
          <t>Mieter/Eigentümer</t>
        </is>
      </c>
      <c r="F2" s="2" t="inlineStr">
        <is>
          <t>Wohnung/Einheit</t>
        </is>
      </c>
      <c r="G2" s="2" t="inlineStr">
        <is>
          <t>Schadenart</t>
        </is>
      </c>
      <c r="H2" s="2" t="inlineStr">
        <is>
          <t>Ursache</t>
        </is>
      </c>
      <c r="I2" s="2" t="inlineStr">
        <is>
          <t>Betroffene Räume</t>
        </is>
      </c>
      <c r="J2" s="2" t="inlineStr">
        <is>
          <t>Erstmeldung an HV</t>
        </is>
      </c>
      <c r="K2" s="2" t="inlineStr">
        <is>
          <t>Ansprechpartner HV</t>
        </is>
      </c>
      <c r="L2" s="2" t="inlineStr">
        <is>
          <t>Frist zur Rückmeldung</t>
        </is>
      </c>
      <c r="M2" s="2" t="inlineStr">
        <is>
          <t>Status</t>
        </is>
      </c>
      <c r="N2" s="2" t="inlineStr">
        <is>
          <t>Dringlichkeit</t>
        </is>
      </c>
      <c r="O2" s="2" t="inlineStr">
        <is>
          <t>Trocknungsdauer (Tage)</t>
        </is>
      </c>
      <c r="P2" s="2" t="inlineStr">
        <is>
          <t>Versicherung beteiligt?</t>
        </is>
      </c>
      <c r="Q2" s="2" t="inlineStr">
        <is>
          <t>Geschätzte Kosten (€)</t>
        </is>
      </c>
      <c r="R2" s="2" t="inlineStr">
        <is>
          <t>Regulierte Kosten (€)</t>
        </is>
      </c>
      <c r="S2" s="2" t="inlineStr">
        <is>
          <t>Selbstbeteiligung (€)</t>
        </is>
      </c>
      <c r="T2" s="2" t="inlineStr">
        <is>
          <t>Brief versendet?</t>
        </is>
      </c>
      <c r="U2" s="2" t="inlineStr">
        <is>
          <t>Briefdatum</t>
        </is>
      </c>
      <c r="V2" s="2" t="inlineStr">
        <is>
          <t>Bemerkungen</t>
        </is>
      </c>
      <c r="W2" s="2" t="inlineStr">
        <is>
          <t>Fristüberschreitung</t>
        </is>
      </c>
      <c r="X2" s="2" t="inlineStr">
        <is>
          <t>Offene Kosten (€)</t>
        </is>
      </c>
      <c r="Y2" s="2" t="inlineStr">
        <is>
          <t>Regulierungsquote %</t>
        </is>
      </c>
      <c r="Z2" s="2" t="inlineStr">
        <is>
          <t>Nachfassen-Status</t>
        </is>
      </c>
    </row>
    <row r="3" ht="30" customHeight="1">
      <c r="A3" s="3" t="inlineStr">
        <is>
          <t>WS-2026-001</t>
        </is>
      </c>
      <c r="B3" s="4" t="inlineStr">
        <is>
          <t>05.01.2026</t>
        </is>
      </c>
      <c r="C3" s="3" t="inlineStr">
        <is>
          <t>Musterstraße 12</t>
        </is>
      </c>
      <c r="D3" s="3" t="inlineStr">
        <is>
          <t>Berlin</t>
        </is>
      </c>
      <c r="E3" s="3" t="inlineStr">
        <is>
          <t>Thomas Müller</t>
        </is>
      </c>
      <c r="F3" s="3" t="inlineStr">
        <is>
          <t>WE 3</t>
        </is>
      </c>
      <c r="G3" s="3" t="inlineStr">
        <is>
          <t>Rohrbruch</t>
        </is>
      </c>
      <c r="H3" s="3" t="inlineStr">
        <is>
          <t>Materialermüdung Wasserleitung</t>
        </is>
      </c>
      <c r="I3" s="3" t="inlineStr">
        <is>
          <t>Küche</t>
        </is>
      </c>
      <c r="J3" s="4" t="inlineStr">
        <is>
          <t>07.01.2026</t>
        </is>
      </c>
      <c r="K3" s="3" t="inlineStr">
        <is>
          <t>Hausverwaltung Berlin GmbH</t>
        </is>
      </c>
      <c r="L3" s="4" t="inlineStr">
        <is>
          <t>21.01.2026</t>
        </is>
      </c>
      <c r="M3" s="5" t="inlineStr">
        <is>
          <t>Offen</t>
        </is>
      </c>
      <c r="N3" s="5" t="inlineStr">
        <is>
          <t>Hoch</t>
        </is>
      </c>
      <c r="O3" s="6" t="n">
        <v>5</v>
      </c>
      <c r="P3" s="5" t="inlineStr">
        <is>
          <t>Ja</t>
        </is>
      </c>
      <c r="Q3" s="7" t="n">
        <v>3200</v>
      </c>
      <c r="R3" s="7" t="n">
        <v>0</v>
      </c>
      <c r="S3" s="7" t="n">
        <v>300</v>
      </c>
      <c r="T3" s="5" t="inlineStr">
        <is>
          <t>Ja</t>
        </is>
      </c>
      <c r="U3" s="4" t="inlineStr">
        <is>
          <t>07.01.2026</t>
        </is>
      </c>
      <c r="V3" s="3" t="inlineStr">
        <is>
          <t>Wasserschaden akut, sofortige Trocknung nötig</t>
        </is>
      </c>
      <c r="W3" s="5">
        <f>IF(TODAY()&gt;L3,"Überfällig","Frist offen")</f>
        <v/>
      </c>
      <c r="X3" s="8">
        <f>IFERROR(Q3-R3,0)</f>
        <v/>
      </c>
      <c r="Y3" s="9">
        <f>IFERROR(R3/Q3,0)</f>
        <v/>
      </c>
      <c r="Z3" s="5">
        <f>IF(AND(T3="Ja",M3="Offen"),"Nachfassen","OK")</f>
        <v/>
      </c>
    </row>
    <row r="4" ht="30" customHeight="1">
      <c r="A4" s="10" t="inlineStr">
        <is>
          <t>WS-2026-002</t>
        </is>
      </c>
      <c r="B4" s="11" t="inlineStr">
        <is>
          <t>22.01.2026</t>
        </is>
      </c>
      <c r="C4" s="10" t="inlineStr">
        <is>
          <t>Gartenweg 4</t>
        </is>
      </c>
      <c r="D4" s="10" t="inlineStr">
        <is>
          <t>München</t>
        </is>
      </c>
      <c r="E4" s="10" t="inlineStr">
        <is>
          <t>Sabine Schneider</t>
        </is>
      </c>
      <c r="F4" s="10" t="inlineStr">
        <is>
          <t>WE 7</t>
        </is>
      </c>
      <c r="G4" s="10" t="inlineStr">
        <is>
          <t>Schimmelbildung</t>
        </is>
      </c>
      <c r="H4" s="10" t="inlineStr">
        <is>
          <t>Defekte Silikonfuge Dusche</t>
        </is>
      </c>
      <c r="I4" s="10" t="inlineStr">
        <is>
          <t>Bad</t>
        </is>
      </c>
      <c r="J4" s="11" t="inlineStr">
        <is>
          <t>24.01.2026</t>
        </is>
      </c>
      <c r="K4" s="10" t="inlineStr">
        <is>
          <t>Immo-Verwaltung München KG</t>
        </is>
      </c>
      <c r="L4" s="11" t="inlineStr">
        <is>
          <t>07.02.2026</t>
        </is>
      </c>
      <c r="M4" s="12" t="inlineStr">
        <is>
          <t>In Bearbeitung</t>
        </is>
      </c>
      <c r="N4" s="12" t="inlineStr">
        <is>
          <t>Mittel</t>
        </is>
      </c>
      <c r="O4" s="6" t="n">
        <v>8</v>
      </c>
      <c r="P4" s="12" t="inlineStr">
        <is>
          <t>Nein</t>
        </is>
      </c>
      <c r="Q4" s="7" t="n">
        <v>980</v>
      </c>
      <c r="R4" s="7" t="n">
        <v>500</v>
      </c>
      <c r="S4" s="7" t="n">
        <v>0</v>
      </c>
      <c r="T4" s="12" t="inlineStr">
        <is>
          <t>Ja</t>
        </is>
      </c>
      <c r="U4" s="11" t="inlineStr">
        <is>
          <t>24.01.2026</t>
        </is>
      </c>
      <c r="V4" s="10" t="inlineStr">
        <is>
          <t>Sanierungsangebot liegt vor</t>
        </is>
      </c>
      <c r="W4" s="12">
        <f>IF(TODAY()&gt;L4,"Überfällig","Frist offen")</f>
        <v/>
      </c>
      <c r="X4" s="8">
        <f>IFERROR(Q4-R4,0)</f>
        <v/>
      </c>
      <c r="Y4" s="13">
        <f>IFERROR(R4/Q4,0)</f>
        <v/>
      </c>
      <c r="Z4" s="12">
        <f>IF(AND(T4="Ja",M4="Offen"),"Nachfassen","OK")</f>
        <v/>
      </c>
    </row>
    <row r="5" ht="30" customHeight="1">
      <c r="A5" s="3" t="inlineStr">
        <is>
          <t>WS-2026-003</t>
        </is>
      </c>
      <c r="B5" s="4" t="inlineStr">
        <is>
          <t>10.02.2026</t>
        </is>
      </c>
      <c r="C5" s="3" t="inlineStr">
        <is>
          <t>Alsterallee 9</t>
        </is>
      </c>
      <c r="D5" s="3" t="inlineStr">
        <is>
          <t>Hamburg</t>
        </is>
      </c>
      <c r="E5" s="3" t="inlineStr">
        <is>
          <t>Michael Fischer</t>
        </is>
      </c>
      <c r="F5" s="3" t="inlineStr">
        <is>
          <t>WE 1</t>
        </is>
      </c>
      <c r="G5" s="3" t="inlineStr">
        <is>
          <t>Leitungsleck</t>
        </is>
      </c>
      <c r="H5" s="3" t="inlineStr">
        <is>
          <t>Undichte Verbindung Heizungsrohr</t>
        </is>
      </c>
      <c r="I5" s="3" t="inlineStr">
        <is>
          <t>Schlafzimmer</t>
        </is>
      </c>
      <c r="J5" s="4" t="inlineStr">
        <is>
          <t>11.02.2026</t>
        </is>
      </c>
      <c r="K5" s="3" t="inlineStr">
        <is>
          <t>Hausverwaltung Nord eG</t>
        </is>
      </c>
      <c r="L5" s="4" t="inlineStr">
        <is>
          <t>25.02.2026</t>
        </is>
      </c>
      <c r="M5" s="5" t="inlineStr">
        <is>
          <t>Offen</t>
        </is>
      </c>
      <c r="N5" s="5" t="inlineStr">
        <is>
          <t>Hoch</t>
        </is>
      </c>
      <c r="O5" s="6" t="n">
        <v>6</v>
      </c>
      <c r="P5" s="5" t="inlineStr">
        <is>
          <t>Ja</t>
        </is>
      </c>
      <c r="Q5" s="7" t="n">
        <v>4500</v>
      </c>
      <c r="R5" s="7" t="n">
        <v>0</v>
      </c>
      <c r="S5" s="7" t="n">
        <v>500</v>
      </c>
      <c r="T5" s="5" t="inlineStr">
        <is>
          <t>Ja</t>
        </is>
      </c>
      <c r="U5" s="4" t="inlineStr">
        <is>
          <t>11.02.2026</t>
        </is>
      </c>
      <c r="V5" s="3" t="inlineStr">
        <is>
          <t>Gutachter beauftragt</t>
        </is>
      </c>
      <c r="W5" s="5">
        <f>IF(TODAY()&gt;L5,"Überfällig","Frist offen")</f>
        <v/>
      </c>
      <c r="X5" s="8">
        <f>IFERROR(Q5-R5,0)</f>
        <v/>
      </c>
      <c r="Y5" s="9">
        <f>IFERROR(R5/Q5,0)</f>
        <v/>
      </c>
      <c r="Z5" s="5">
        <f>IF(AND(T5="Ja",M5="Offen"),"Nachfassen","OK")</f>
        <v/>
      </c>
    </row>
    <row r="6" ht="30" customHeight="1">
      <c r="A6" s="10" t="inlineStr">
        <is>
          <t>WS-2026-004</t>
        </is>
      </c>
      <c r="B6" s="11" t="inlineStr">
        <is>
          <t>18.02.2026</t>
        </is>
      </c>
      <c r="C6" s="10" t="inlineStr">
        <is>
          <t>Rheinuferstraße 22</t>
        </is>
      </c>
      <c r="D6" s="10" t="inlineStr">
        <is>
          <t>Köln</t>
        </is>
      </c>
      <c r="E6" s="10" t="inlineStr">
        <is>
          <t>Andrea Weber</t>
        </is>
      </c>
      <c r="F6" s="10" t="inlineStr">
        <is>
          <t>WE 5</t>
        </is>
      </c>
      <c r="G6" s="10" t="inlineStr">
        <is>
          <t>Wassereintritt</t>
        </is>
      </c>
      <c r="H6" s="10" t="inlineStr">
        <is>
          <t>Starkregen, undichtes Flachdach</t>
        </is>
      </c>
      <c r="I6" s="10" t="inlineStr">
        <is>
          <t>Flur</t>
        </is>
      </c>
      <c r="J6" s="11" t="inlineStr">
        <is>
          <t>19.02.2026</t>
        </is>
      </c>
      <c r="K6" s="10" t="inlineStr">
        <is>
          <t>Rheinland Hausverwaltung</t>
        </is>
      </c>
      <c r="L6" s="11" t="inlineStr">
        <is>
          <t>05.03.2026</t>
        </is>
      </c>
      <c r="M6" s="12" t="inlineStr">
        <is>
          <t>Erledigt</t>
        </is>
      </c>
      <c r="N6" s="12" t="inlineStr">
        <is>
          <t>Mittel</t>
        </is>
      </c>
      <c r="O6" s="6" t="n">
        <v>4</v>
      </c>
      <c r="P6" s="12" t="inlineStr">
        <is>
          <t>Ja</t>
        </is>
      </c>
      <c r="Q6" s="7" t="n">
        <v>1600</v>
      </c>
      <c r="R6" s="7" t="n">
        <v>1600</v>
      </c>
      <c r="S6" s="7" t="n">
        <v>300</v>
      </c>
      <c r="T6" s="12" t="inlineStr">
        <is>
          <t>Ja</t>
        </is>
      </c>
      <c r="U6" s="11" t="inlineStr">
        <is>
          <t>19.02.2026</t>
        </is>
      </c>
      <c r="V6" s="10" t="inlineStr">
        <is>
          <t>Fall abgeschlossen, Kosten reguliert</t>
        </is>
      </c>
      <c r="W6" s="12">
        <f>IF(TODAY()&gt;L6,"Überfällig","Frist offen")</f>
        <v/>
      </c>
      <c r="X6" s="8">
        <f>IFERROR(Q6-R6,0)</f>
        <v/>
      </c>
      <c r="Y6" s="13">
        <f>IFERROR(R6/Q6,0)</f>
        <v/>
      </c>
      <c r="Z6" s="12">
        <f>IF(AND(T6="Ja",M6="Offen"),"Nachfassen","OK")</f>
        <v/>
      </c>
    </row>
    <row r="7" ht="30" customHeight="1">
      <c r="A7" s="3" t="inlineStr">
        <is>
          <t>WS-2026-005</t>
        </is>
      </c>
      <c r="B7" s="4" t="inlineStr">
        <is>
          <t>02.03.2026</t>
        </is>
      </c>
      <c r="C7" s="3" t="inlineStr">
        <is>
          <t>Mainzer Landstraße 88</t>
        </is>
      </c>
      <c r="D7" s="3" t="inlineStr">
        <is>
          <t>Frankfurt</t>
        </is>
      </c>
      <c r="E7" s="3" t="inlineStr">
        <is>
          <t>Stefan Wagner</t>
        </is>
      </c>
      <c r="F7" s="3" t="inlineStr">
        <is>
          <t>WE 2</t>
        </is>
      </c>
      <c r="G7" s="3" t="inlineStr">
        <is>
          <t>Heizungsleck</t>
        </is>
      </c>
      <c r="H7" s="3" t="inlineStr">
        <is>
          <t>Korrosion am Heizkörperanschluss</t>
        </is>
      </c>
      <c r="I7" s="3" t="inlineStr">
        <is>
          <t>Wohnzimmer</t>
        </is>
      </c>
      <c r="J7" s="4" t="inlineStr">
        <is>
          <t>03.03.2026</t>
        </is>
      </c>
      <c r="K7" s="3" t="inlineStr">
        <is>
          <t>Frankfurter Hausverwaltung AG</t>
        </is>
      </c>
      <c r="L7" s="4" t="inlineStr">
        <is>
          <t>17.03.2026</t>
        </is>
      </c>
      <c r="M7" s="5" t="inlineStr">
        <is>
          <t>Offen</t>
        </is>
      </c>
      <c r="N7" s="5" t="inlineStr">
        <is>
          <t>Hoch</t>
        </is>
      </c>
      <c r="O7" s="6" t="n">
        <v>7</v>
      </c>
      <c r="P7" s="5" t="inlineStr">
        <is>
          <t>Nein</t>
        </is>
      </c>
      <c r="Q7" s="7" t="n">
        <v>2750</v>
      </c>
      <c r="R7" s="7" t="n">
        <v>0</v>
      </c>
      <c r="S7" s="7" t="n">
        <v>0</v>
      </c>
      <c r="T7" s="5" t="inlineStr">
        <is>
          <t>Nein</t>
        </is>
      </c>
      <c r="U7" s="4" t="inlineStr"/>
      <c r="V7" s="3" t="inlineStr">
        <is>
          <t>Rückmeldung der HV steht noch aus</t>
        </is>
      </c>
      <c r="W7" s="5">
        <f>IF(TODAY()&gt;L7,"Überfällig","Frist offen")</f>
        <v/>
      </c>
      <c r="X7" s="8">
        <f>IFERROR(Q7-R7,0)</f>
        <v/>
      </c>
      <c r="Y7" s="9">
        <f>IFERROR(R7/Q7,0)</f>
        <v/>
      </c>
      <c r="Z7" s="5">
        <f>IF(AND(T7="Ja",M7="Offen"),"Nachfassen","OK")</f>
        <v/>
      </c>
    </row>
    <row r="8" ht="30" customHeight="1">
      <c r="A8" s="10" t="inlineStr">
        <is>
          <t>WS-2026-006</t>
        </is>
      </c>
      <c r="B8" s="11" t="inlineStr">
        <is>
          <t>20.03.2026</t>
        </is>
      </c>
      <c r="C8" s="10" t="inlineStr">
        <is>
          <t>Königstraße 15</t>
        </is>
      </c>
      <c r="D8" s="10" t="inlineStr">
        <is>
          <t>Stuttgart</t>
        </is>
      </c>
      <c r="E8" s="10" t="inlineStr">
        <is>
          <t>Petra Becker</t>
        </is>
      </c>
      <c r="F8" s="10" t="inlineStr">
        <is>
          <t>WE 9</t>
        </is>
      </c>
      <c r="G8" s="10" t="inlineStr">
        <is>
          <t>Duschwannenleck</t>
        </is>
      </c>
      <c r="H8" s="10" t="inlineStr">
        <is>
          <t>Undichte Duschwanne</t>
        </is>
      </c>
      <c r="I8" s="10" t="inlineStr">
        <is>
          <t>Bad</t>
        </is>
      </c>
      <c r="J8" s="11" t="inlineStr">
        <is>
          <t>21.03.2026</t>
        </is>
      </c>
      <c r="K8" s="10" t="inlineStr">
        <is>
          <t>Schwaben Hausverwaltung</t>
        </is>
      </c>
      <c r="L8" s="11" t="inlineStr">
        <is>
          <t>04.04.2026</t>
        </is>
      </c>
      <c r="M8" s="12" t="inlineStr">
        <is>
          <t>In Bearbeitung</t>
        </is>
      </c>
      <c r="N8" s="12" t="inlineStr">
        <is>
          <t>Mittel</t>
        </is>
      </c>
      <c r="O8" s="6" t="n">
        <v>6</v>
      </c>
      <c r="P8" s="12" t="inlineStr">
        <is>
          <t>Ja</t>
        </is>
      </c>
      <c r="Q8" s="7" t="n">
        <v>1350</v>
      </c>
      <c r="R8" s="7" t="n">
        <v>700</v>
      </c>
      <c r="S8" s="7" t="n">
        <v>150</v>
      </c>
      <c r="T8" s="12" t="inlineStr">
        <is>
          <t>Ja</t>
        </is>
      </c>
      <c r="U8" s="11" t="inlineStr">
        <is>
          <t>21.03.2026</t>
        </is>
      </c>
      <c r="V8" s="10" t="inlineStr">
        <is>
          <t>Handwerker beauftragt</t>
        </is>
      </c>
      <c r="W8" s="12">
        <f>IF(TODAY()&gt;L8,"Überfällig","Frist offen")</f>
        <v/>
      </c>
      <c r="X8" s="8">
        <f>IFERROR(Q8-R8,0)</f>
        <v/>
      </c>
      <c r="Y8" s="13">
        <f>IFERROR(R8/Q8,0)</f>
        <v/>
      </c>
      <c r="Z8" s="12">
        <f>IF(AND(T8="Ja",M8="Offen"),"Nachfassen","OK")</f>
        <v/>
      </c>
    </row>
    <row r="9" ht="30" customHeight="1">
      <c r="A9" s="3" t="inlineStr">
        <is>
          <t>WS-2026-007</t>
        </is>
      </c>
      <c r="B9" s="4" t="inlineStr">
        <is>
          <t>08.04.2026</t>
        </is>
      </c>
      <c r="C9" s="3" t="inlineStr">
        <is>
          <t>Kaiserswerther Str. 30</t>
        </is>
      </c>
      <c r="D9" s="3" t="inlineStr">
        <is>
          <t>Düsseldorf</t>
        </is>
      </c>
      <c r="E9" s="3" t="inlineStr">
        <is>
          <t>Andreas Hoffmann</t>
        </is>
      </c>
      <c r="F9" s="3" t="inlineStr">
        <is>
          <t>WE 4</t>
        </is>
      </c>
      <c r="G9" s="3" t="inlineStr">
        <is>
          <t>Rückstau</t>
        </is>
      </c>
      <c r="H9" s="3" t="inlineStr">
        <is>
          <t>Kanalrückstau bei Starkregen</t>
        </is>
      </c>
      <c r="I9" s="3" t="inlineStr">
        <is>
          <t>Abstellraum</t>
        </is>
      </c>
      <c r="J9" s="4" t="inlineStr">
        <is>
          <t>09.04.2026</t>
        </is>
      </c>
      <c r="K9" s="3" t="inlineStr">
        <is>
          <t>Rheinland Hausverwaltung</t>
        </is>
      </c>
      <c r="L9" s="4" t="inlineStr">
        <is>
          <t>23.04.2026</t>
        </is>
      </c>
      <c r="M9" s="5" t="inlineStr">
        <is>
          <t>Offen</t>
        </is>
      </c>
      <c r="N9" s="5" t="inlineStr">
        <is>
          <t>Hoch</t>
        </is>
      </c>
      <c r="O9" s="6" t="n">
        <v>5</v>
      </c>
      <c r="P9" s="5" t="inlineStr">
        <is>
          <t>Ja</t>
        </is>
      </c>
      <c r="Q9" s="7" t="n">
        <v>3900</v>
      </c>
      <c r="R9" s="7" t="n">
        <v>0</v>
      </c>
      <c r="S9" s="7" t="n">
        <v>500</v>
      </c>
      <c r="T9" s="5" t="inlineStr">
        <is>
          <t>Ja</t>
        </is>
      </c>
      <c r="U9" s="4" t="inlineStr">
        <is>
          <t>09.04.2026</t>
        </is>
      </c>
      <c r="V9" s="3" t="inlineStr">
        <is>
          <t>Versicherung prüft Zuständigkeit</t>
        </is>
      </c>
      <c r="W9" s="5">
        <f>IF(TODAY()&gt;L9,"Überfällig","Frist offen")</f>
        <v/>
      </c>
      <c r="X9" s="8">
        <f>IFERROR(Q9-R9,0)</f>
        <v/>
      </c>
      <c r="Y9" s="9">
        <f>IFERROR(R9/Q9,0)</f>
        <v/>
      </c>
      <c r="Z9" s="5">
        <f>IF(AND(T9="Ja",M9="Offen"),"Nachfassen","OK")</f>
        <v/>
      </c>
    </row>
    <row r="10" ht="30" customHeight="1">
      <c r="A10" s="10" t="inlineStr">
        <is>
          <t>WS-2026-008</t>
        </is>
      </c>
      <c r="B10" s="11" t="inlineStr">
        <is>
          <t>26.04.2026</t>
        </is>
      </c>
      <c r="C10" s="10" t="inlineStr">
        <is>
          <t>Karl-Liebknecht-Str. 60</t>
        </is>
      </c>
      <c r="D10" s="10" t="inlineStr">
        <is>
          <t>Leipzig</t>
        </is>
      </c>
      <c r="E10" s="10" t="inlineStr">
        <is>
          <t>Claudia Schäfer</t>
        </is>
      </c>
      <c r="F10" s="10" t="inlineStr">
        <is>
          <t>WE 6</t>
        </is>
      </c>
      <c r="G10" s="10" t="inlineStr">
        <is>
          <t>Geräteschaden</t>
        </is>
      </c>
      <c r="H10" s="10" t="inlineStr">
        <is>
          <t>Defekter Geschirrspüler</t>
        </is>
      </c>
      <c r="I10" s="10" t="inlineStr">
        <is>
          <t>Küche</t>
        </is>
      </c>
      <c r="J10" s="11" t="inlineStr">
        <is>
          <t>27.04.2026</t>
        </is>
      </c>
      <c r="K10" s="10" t="inlineStr">
        <is>
          <t>Leipzig Immobilien Service</t>
        </is>
      </c>
      <c r="L10" s="11" t="inlineStr">
        <is>
          <t>11.05.2026</t>
        </is>
      </c>
      <c r="M10" s="12" t="inlineStr">
        <is>
          <t>Erledigt</t>
        </is>
      </c>
      <c r="N10" s="12" t="inlineStr">
        <is>
          <t>Niedrig</t>
        </is>
      </c>
      <c r="O10" s="6" t="n">
        <v>3</v>
      </c>
      <c r="P10" s="12" t="inlineStr">
        <is>
          <t>Nein</t>
        </is>
      </c>
      <c r="Q10" s="7" t="n">
        <v>450</v>
      </c>
      <c r="R10" s="7" t="n">
        <v>450</v>
      </c>
      <c r="S10" s="7" t="n">
        <v>0</v>
      </c>
      <c r="T10" s="12" t="inlineStr">
        <is>
          <t>Ja</t>
        </is>
      </c>
      <c r="U10" s="11" t="inlineStr">
        <is>
          <t>27.04.2026</t>
        </is>
      </c>
      <c r="V10" s="10" t="inlineStr">
        <is>
          <t>Kosten vollständig erstattet</t>
        </is>
      </c>
      <c r="W10" s="12">
        <f>IF(TODAY()&gt;L10,"Überfällig","Frist offen")</f>
        <v/>
      </c>
      <c r="X10" s="8">
        <f>IFERROR(Q10-R10,0)</f>
        <v/>
      </c>
      <c r="Y10" s="13">
        <f>IFERROR(R10/Q10,0)</f>
        <v/>
      </c>
      <c r="Z10" s="12">
        <f>IF(AND(T10="Ja",M10="Offen"),"Nachfassen","OK")</f>
        <v/>
      </c>
    </row>
    <row r="11" ht="30" customHeight="1">
      <c r="A11" s="3" t="inlineStr">
        <is>
          <t>WS-2026-009</t>
        </is>
      </c>
      <c r="B11" s="4" t="inlineStr">
        <is>
          <t>14.05.2026</t>
        </is>
      </c>
      <c r="C11" s="3" t="inlineStr">
        <is>
          <t>Bergstraße 3</t>
        </is>
      </c>
      <c r="D11" s="3" t="inlineStr">
        <is>
          <t>Dresden</t>
        </is>
      </c>
      <c r="E11" s="3" t="inlineStr">
        <is>
          <t>Markus Bauer</t>
        </is>
      </c>
      <c r="F11" s="3" t="inlineStr">
        <is>
          <t>WE 8</t>
        </is>
      </c>
      <c r="G11" s="3" t="inlineStr">
        <is>
          <t>Rohrbruch</t>
        </is>
      </c>
      <c r="H11" s="3" t="inlineStr">
        <is>
          <t>Rohrbruch in Nachbarwohnung</t>
        </is>
      </c>
      <c r="I11" s="3" t="inlineStr">
        <is>
          <t>Kinderzimmer</t>
        </is>
      </c>
      <c r="J11" s="4" t="inlineStr">
        <is>
          <t>15.05.2026</t>
        </is>
      </c>
      <c r="K11" s="3" t="inlineStr">
        <is>
          <t>Dresdner Hausverwaltung mbH</t>
        </is>
      </c>
      <c r="L11" s="4" t="inlineStr">
        <is>
          <t>29.05.2026</t>
        </is>
      </c>
      <c r="M11" s="5" t="inlineStr">
        <is>
          <t>Offen</t>
        </is>
      </c>
      <c r="N11" s="5" t="inlineStr">
        <is>
          <t>Hoch</t>
        </is>
      </c>
      <c r="O11" s="6" t="n">
        <v>9</v>
      </c>
      <c r="P11" s="5" t="inlineStr">
        <is>
          <t>Ja</t>
        </is>
      </c>
      <c r="Q11" s="7" t="n">
        <v>8750</v>
      </c>
      <c r="R11" s="7" t="n">
        <v>0</v>
      </c>
      <c r="S11" s="7" t="n">
        <v>500</v>
      </c>
      <c r="T11" s="5" t="inlineStr">
        <is>
          <t>Ja</t>
        </is>
      </c>
      <c r="U11" s="4" t="inlineStr">
        <is>
          <t>15.05.2026</t>
        </is>
      </c>
      <c r="V11" s="3" t="inlineStr">
        <is>
          <t>Größter Schaden, Gutachten läuft</t>
        </is>
      </c>
      <c r="W11" s="5">
        <f>IF(TODAY()&gt;L11,"Überfällig","Frist offen")</f>
        <v/>
      </c>
      <c r="X11" s="8">
        <f>IFERROR(Q11-R11,0)</f>
        <v/>
      </c>
      <c r="Y11" s="9">
        <f>IFERROR(R11/Q11,0)</f>
        <v/>
      </c>
      <c r="Z11" s="5">
        <f>IF(AND(T11="Ja",M11="Offen"),"Nachfassen","OK")</f>
        <v/>
      </c>
    </row>
    <row r="12" ht="30" customHeight="1">
      <c r="A12" s="10" t="inlineStr">
        <is>
          <t>WS-2026-010</t>
        </is>
      </c>
      <c r="B12" s="11" t="inlineStr">
        <is>
          <t>10.06.2026</t>
        </is>
      </c>
      <c r="C12" s="10" t="inlineStr">
        <is>
          <t>Podbielskistraße 41</t>
        </is>
      </c>
      <c r="D12" s="10" t="inlineStr">
        <is>
          <t>Hannover</t>
        </is>
      </c>
      <c r="E12" s="10" t="inlineStr">
        <is>
          <t>Nicole Richter</t>
        </is>
      </c>
      <c r="F12" s="10" t="inlineStr">
        <is>
          <t>WE 2</t>
        </is>
      </c>
      <c r="G12" s="10" t="inlineStr">
        <is>
          <t>Sickerwasser</t>
        </is>
      </c>
      <c r="H12" s="10" t="inlineStr">
        <is>
          <t>Feuchtigkeit über Kellerwand</t>
        </is>
      </c>
      <c r="I12" s="10" t="inlineStr">
        <is>
          <t>Keller</t>
        </is>
      </c>
      <c r="J12" s="11" t="inlineStr">
        <is>
          <t>12.06.2026</t>
        </is>
      </c>
      <c r="K12" s="10" t="inlineStr">
        <is>
          <t>Hannover Hausverwaltung GmbH</t>
        </is>
      </c>
      <c r="L12" s="11" t="inlineStr">
        <is>
          <t>26.06.2026</t>
        </is>
      </c>
      <c r="M12" s="12" t="inlineStr">
        <is>
          <t>In Bearbeitung</t>
        </is>
      </c>
      <c r="N12" s="12" t="inlineStr">
        <is>
          <t>Mittel</t>
        </is>
      </c>
      <c r="O12" s="6" t="n">
        <v>10</v>
      </c>
      <c r="P12" s="12" t="inlineStr">
        <is>
          <t>Nein</t>
        </is>
      </c>
      <c r="Q12" s="7" t="n">
        <v>2100</v>
      </c>
      <c r="R12" s="7" t="n">
        <v>900</v>
      </c>
      <c r="S12" s="7" t="n">
        <v>0</v>
      </c>
      <c r="T12" s="12" t="inlineStr">
        <is>
          <t>Nein</t>
        </is>
      </c>
      <c r="U12" s="11" t="inlineStr"/>
      <c r="V12" s="10" t="inlineStr">
        <is>
          <t>Bautrockner im Einsatz</t>
        </is>
      </c>
      <c r="W12" s="12">
        <f>IF(TODAY()&gt;L12,"Überfällig","Frist offen")</f>
        <v/>
      </c>
      <c r="X12" s="8">
        <f>IFERROR(Q12-R12,0)</f>
        <v/>
      </c>
      <c r="Y12" s="13">
        <f>IFERROR(R12/Q12,0)</f>
        <v/>
      </c>
      <c r="Z12" s="12">
        <f>IF(AND(T12="Ja",M12="Offen"),"Nachfassen","OK")</f>
        <v/>
      </c>
    </row>
    <row r="13"/>
    <row r="14">
      <c r="B14" s="14" t="inlineStr">
        <is>
          <t>Summen / Kennzahlen:</t>
        </is>
      </c>
      <c r="Q14" s="15">
        <f>SUM(Q3:Q12)</f>
        <v/>
      </c>
      <c r="R14" s="15">
        <f>SUM(R3:R12)</f>
        <v/>
      </c>
      <c r="S14" s="15">
        <f>SUM(S3:S12)</f>
        <v/>
      </c>
      <c r="X14" s="15">
        <f>SUM(X3:X12)</f>
        <v/>
      </c>
    </row>
    <row r="15">
      <c r="B15" t="inlineStr">
        <is>
          <t>Anzahl offener Fälle:</t>
        </is>
      </c>
      <c r="C15" s="16">
        <f>COUNTIF(M3:M12,"Offen")</f>
        <v/>
      </c>
    </row>
  </sheetData>
  <mergeCells count="2">
    <mergeCell ref="A1:Z1"/>
    <mergeCell ref="B14:D14"/>
  </mergeCells>
  <conditionalFormatting sqref="M3:M12">
    <cfRule type="expression" priority="1" dxfId="0" stopIfTrue="1">
      <formula>M3="Offen"</formula>
    </cfRule>
    <cfRule type="expression" priority="2" dxfId="1" stopIfTrue="1">
      <formula>M3="In Bearbeitung"</formula>
    </cfRule>
    <cfRule type="expression" priority="3" dxfId="2" stopIfTrue="1">
      <formula>M3="Erledigt"</formula>
    </cfRule>
  </conditionalFormatting>
  <conditionalFormatting sqref="W3:W12">
    <cfRule type="expression" priority="4" dxfId="3" stopIfTrue="1">
      <formula>W3="Überfällig"</formula>
    </cfRule>
  </conditionalFormatting>
  <conditionalFormatting sqref="Z3:Z12">
    <cfRule type="expression" priority="5" dxfId="3" stopIfTrue="1">
      <formula>Z3="Nachfassen"</formula>
    </cfRule>
  </conditionalFormatting>
  <dataValidations count="3">
    <dataValidation sqref="M3:M12" showErrorMessage="1" showInputMessage="1" allowBlank="1" type="list">
      <formula1>"Offen,In Bearbeitung,Erledigt"</formula1>
    </dataValidation>
    <dataValidation sqref="N3:N12" showErrorMessage="1" showInputMessage="1" allowBlank="1" type="list">
      <formula1>"Hoch,Mittel,Niedrig"</formula1>
    </dataValidation>
    <dataValidation sqref="P3:P12 T3:T12" showErrorMessage="1" showInputMessage="1" allowBlank="1" type="list">
      <formula1>"Ja,Nein"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cols>
    <col width="26" customWidth="1" min="1" max="1"/>
    <col width="16" customWidth="1" min="2" max="2"/>
    <col width="15" customWidth="1" min="3" max="3"/>
    <col width="15" customWidth="1" min="4" max="4"/>
    <col width="15" customWidth="1" min="5" max="5"/>
    <col width="15" customWidth="1" min="6" max="6"/>
    <col width="15" customWidth="1" min="7" max="7"/>
    <col width="15" customWidth="1" min="8" max="8"/>
  </cols>
  <sheetData>
    <row r="1" ht="26" customHeight="1">
      <c r="A1" s="17" t="inlineStr">
        <is>
          <t>Auswertung &amp; Dashboard – Wasserschäden 2026</t>
        </is>
      </c>
    </row>
    <row r="2"/>
    <row r="3" ht="20" customHeight="1">
      <c r="A3" s="18" t="inlineStr">
        <is>
          <t>Gesamtzahl Fälle</t>
        </is>
      </c>
      <c r="B3" s="19">
        <f>COUNTA(Schadenmeldungen!A3:A12)</f>
        <v/>
      </c>
    </row>
    <row r="4" ht="20" customHeight="1">
      <c r="A4" s="18" t="inlineStr">
        <is>
          <t>Offene Fälle</t>
        </is>
      </c>
      <c r="B4" s="19">
        <f>COUNTIF(Schadenmeldungen!M3:M12,"Offen")</f>
        <v/>
      </c>
    </row>
    <row r="5" ht="20" customHeight="1">
      <c r="A5" s="18" t="inlineStr">
        <is>
          <t>In Bearbeitung</t>
        </is>
      </c>
      <c r="B5" s="19">
        <f>COUNTIF(Schadenmeldungen!M3:M12,"In Bearbeitung")</f>
        <v/>
      </c>
    </row>
    <row r="6" ht="20" customHeight="1">
      <c r="A6" s="18" t="inlineStr">
        <is>
          <t>Erledigte Fälle</t>
        </is>
      </c>
      <c r="B6" s="19">
        <f>COUNTIF(Schadenmeldungen!M3:M12,"Erledigt")</f>
        <v/>
      </c>
    </row>
    <row r="7" ht="20" customHeight="1">
      <c r="A7" s="18" t="inlineStr">
        <is>
          <t>Ø geschätzte Kosten</t>
        </is>
      </c>
      <c r="B7" s="20">
        <f>AVERAGE(Schadenmeldungen!Q3:Q12)</f>
        <v/>
      </c>
    </row>
    <row r="8" ht="20" customHeight="1">
      <c r="A8" s="18" t="inlineStr">
        <is>
          <t>Ø Regulierungsquote</t>
        </is>
      </c>
      <c r="B8" s="21">
        <f>AVERAGE(Schadenmeldungen!Y3:Y12)</f>
        <v/>
      </c>
    </row>
    <row r="9" ht="20" customHeight="1">
      <c r="A9" s="18" t="inlineStr">
        <is>
          <t>Summe offene Kosten</t>
        </is>
      </c>
      <c r="B9" s="20">
        <f>SUM(Schadenmeldungen!X3:X12)</f>
        <v/>
      </c>
    </row>
    <row r="10" ht="20" customHeight="1">
      <c r="A10" s="18" t="inlineStr">
        <is>
          <t>Fälle mit überfälliger Frist</t>
        </is>
      </c>
      <c r="B10" s="19">
        <f>COUNTIF(Schadenmeldungen!W3:W12,"Überfällig")</f>
        <v/>
      </c>
    </row>
    <row r="11"/>
    <row r="12"/>
    <row r="13">
      <c r="A13" s="2" t="inlineStr">
        <is>
          <t>Status</t>
        </is>
      </c>
      <c r="B13" s="2" t="inlineStr">
        <is>
          <t>Anzahl</t>
        </is>
      </c>
      <c r="D13" s="2" t="inlineStr">
        <is>
          <t>Stadt</t>
        </is>
      </c>
      <c r="E13" s="2" t="inlineStr">
        <is>
          <t>Geschätzte Kosten (€)</t>
        </is>
      </c>
    </row>
    <row r="14">
      <c r="A14" s="22" t="inlineStr">
        <is>
          <t>Offen</t>
        </is>
      </c>
      <c r="B14" s="5">
        <f>COUNTIF(Schadenmeldungen!M3:M12,"Offen")</f>
        <v/>
      </c>
      <c r="D14" s="22" t="inlineStr">
        <is>
          <t>Berlin</t>
        </is>
      </c>
      <c r="E14" s="23">
        <f>SUMIF(Schadenmeldungen!D3:D12,"Berlin",Schadenmeldungen!Q3:Q12)</f>
        <v/>
      </c>
    </row>
    <row r="15">
      <c r="A15" s="24" t="inlineStr">
        <is>
          <t>In Bearbeitung</t>
        </is>
      </c>
      <c r="B15" s="12">
        <f>COUNTIF(Schadenmeldungen!M3:M12,"In Bearbeitung")</f>
        <v/>
      </c>
      <c r="D15" s="24" t="inlineStr">
        <is>
          <t>München</t>
        </is>
      </c>
      <c r="E15" s="25">
        <f>SUMIF(Schadenmeldungen!D3:D12,"München",Schadenmeldungen!Q3:Q12)</f>
        <v/>
      </c>
    </row>
    <row r="16">
      <c r="A16" s="22" t="inlineStr">
        <is>
          <t>Erledigt</t>
        </is>
      </c>
      <c r="B16" s="5">
        <f>COUNTIF(Schadenmeldungen!M3:M12,"Erledigt")</f>
        <v/>
      </c>
      <c r="D16" s="22" t="inlineStr">
        <is>
          <t>Hamburg</t>
        </is>
      </c>
      <c r="E16" s="23">
        <f>SUMIF(Schadenmeldungen!D3:D12,"Hamburg",Schadenmeldungen!Q3:Q12)</f>
        <v/>
      </c>
    </row>
    <row r="17">
      <c r="D17" s="24" t="inlineStr">
        <is>
          <t>Köln</t>
        </is>
      </c>
      <c r="E17" s="25">
        <f>SUMIF(Schadenmeldungen!D3:D12,"Köln",Schadenmeldungen!Q3:Q12)</f>
        <v/>
      </c>
    </row>
    <row r="18">
      <c r="D18" s="22" t="inlineStr">
        <is>
          <t>Frankfurt</t>
        </is>
      </c>
      <c r="E18" s="23">
        <f>SUMIF(Schadenmeldungen!D3:D12,"Frankfurt",Schadenmeldungen!Q3:Q12)</f>
        <v/>
      </c>
    </row>
    <row r="19">
      <c r="D19" s="24" t="inlineStr">
        <is>
          <t>Stuttgart</t>
        </is>
      </c>
      <c r="E19" s="25">
        <f>SUMIF(Schadenmeldungen!D3:D12,"Stuttgart",Schadenmeldungen!Q3:Q12)</f>
        <v/>
      </c>
    </row>
    <row r="20">
      <c r="D20" s="22" t="inlineStr">
        <is>
          <t>Düsseldorf</t>
        </is>
      </c>
      <c r="E20" s="23">
        <f>SUMIF(Schadenmeldungen!D3:D12,"Düsseldorf",Schadenmeldungen!Q3:Q12)</f>
        <v/>
      </c>
    </row>
    <row r="21">
      <c r="D21" s="24" t="inlineStr">
        <is>
          <t>Leipzig</t>
        </is>
      </c>
      <c r="E21" s="25">
        <f>SUMIF(Schadenmeldungen!D3:D12,"Leipzig",Schadenmeldungen!Q3:Q12)</f>
        <v/>
      </c>
    </row>
    <row r="22">
      <c r="D22" s="22" t="inlineStr">
        <is>
          <t>Dresden</t>
        </is>
      </c>
      <c r="E22" s="23">
        <f>SUMIF(Schadenmeldungen!D3:D12,"Dresden",Schadenmeldungen!Q3:Q12)</f>
        <v/>
      </c>
    </row>
    <row r="23">
      <c r="D23" s="24" t="inlineStr">
        <is>
          <t>Hannover</t>
        </is>
      </c>
      <c r="E23" s="25">
        <f>SUMIF(Schadenmeldungen!D3:D12,"Hannover",Schadenmeldungen!Q3:Q12)</f>
        <v/>
      </c>
    </row>
    <row r="24"/>
    <row r="25">
      <c r="A25" s="2" t="inlineStr">
        <is>
          <t>Dringlichkeit</t>
        </is>
      </c>
      <c r="B25" s="2" t="inlineStr">
        <is>
          <t>Anzahl</t>
        </is>
      </c>
    </row>
    <row r="26">
      <c r="A26" s="22" t="inlineStr">
        <is>
          <t>Hoch</t>
        </is>
      </c>
      <c r="B26" s="5">
        <f>COUNTIF(Schadenmeldungen!N3:N12,"Hoch")</f>
        <v/>
      </c>
    </row>
    <row r="27">
      <c r="A27" s="24" t="inlineStr">
        <is>
          <t>Mittel</t>
        </is>
      </c>
      <c r="B27" s="12">
        <f>COUNTIF(Schadenmeldungen!N3:N12,"Mittel")</f>
        <v/>
      </c>
    </row>
    <row r="28">
      <c r="A28" s="22" t="inlineStr">
        <is>
          <t>Niedrig</t>
        </is>
      </c>
      <c r="B28" s="5">
        <f>COUNTIF(Schadenmeldungen!N3:N12,"Niedrig")</f>
        <v/>
      </c>
    </row>
    <row r="29"/>
    <row r="30">
      <c r="A30" s="26" t="inlineStr">
        <is>
          <t>Ø Trocknungsdauer (Tage)</t>
        </is>
      </c>
      <c r="B30" s="27">
        <f>AVERAGE(Schadenmeldungen!O3:O12)</f>
        <v/>
      </c>
    </row>
  </sheetData>
  <mergeCells count="1">
    <mergeCell ref="A1:H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24" customWidth="1" min="1" max="1"/>
    <col width="34" customWidth="1" min="2" max="2"/>
    <col width="40" customWidth="1" min="3" max="3"/>
    <col width="14" customWidth="1" min="4" max="4"/>
  </cols>
  <sheetData>
    <row r="1" ht="26" customHeight="1">
      <c r="A1" s="17" t="inlineStr">
        <is>
          <t>Musterbrief an die Hausverwaltung – Platzhalter &amp; Prüfung</t>
        </is>
      </c>
    </row>
    <row r="2">
      <c r="A2" s="2" t="inlineStr">
        <is>
          <t>Platzhalter</t>
        </is>
      </c>
      <c r="B2" s="2" t="inlineStr">
        <is>
          <t>Bedeutung</t>
        </is>
      </c>
      <c r="C2" s="2" t="inlineStr">
        <is>
          <t>Beispielwert</t>
        </is>
      </c>
      <c r="D2" s="2" t="inlineStr">
        <is>
          <t>Pflichtfeld?</t>
        </is>
      </c>
    </row>
    <row r="3" ht="22" customHeight="1">
      <c r="A3" s="3" t="inlineStr">
        <is>
          <t>[Name]</t>
        </is>
      </c>
      <c r="B3" s="3" t="inlineStr">
        <is>
          <t>Name des Mieters/Eigentümers</t>
        </is>
      </c>
      <c r="C3" s="3" t="inlineStr">
        <is>
          <t>Thomas Müller</t>
        </is>
      </c>
      <c r="D3" s="5" t="inlineStr">
        <is>
          <t>Ja</t>
        </is>
      </c>
    </row>
    <row r="4" ht="22" customHeight="1">
      <c r="A4" s="10" t="inlineStr">
        <is>
          <t>[Adresse]</t>
        </is>
      </c>
      <c r="B4" s="10" t="inlineStr">
        <is>
          <t>Anschrift des Absenders</t>
        </is>
      </c>
      <c r="C4" s="10" t="inlineStr">
        <is>
          <t>Musterstraße 12, 10115 Berlin</t>
        </is>
      </c>
      <c r="D4" s="12" t="inlineStr">
        <is>
          <t>Ja</t>
        </is>
      </c>
    </row>
    <row r="5" ht="22" customHeight="1">
      <c r="A5" s="3" t="inlineStr">
        <is>
          <t>[Objekt]</t>
        </is>
      </c>
      <c r="B5" s="3" t="inlineStr">
        <is>
          <t>Bezeichnung des Objekts/Wohnung</t>
        </is>
      </c>
      <c r="C5" s="3" t="inlineStr">
        <is>
          <t>Musterstraße 12, WE 3</t>
        </is>
      </c>
      <c r="D5" s="5" t="inlineStr">
        <is>
          <t>Ja</t>
        </is>
      </c>
    </row>
    <row r="6" ht="22" customHeight="1">
      <c r="A6" s="10" t="inlineStr">
        <is>
          <t>[Datum]</t>
        </is>
      </c>
      <c r="B6" s="10" t="inlineStr">
        <is>
          <t>Datum des Schreibens</t>
        </is>
      </c>
      <c r="C6" s="10" t="inlineStr">
        <is>
          <t>07.01.2026</t>
        </is>
      </c>
      <c r="D6" s="12" t="inlineStr">
        <is>
          <t>Ja</t>
        </is>
      </c>
    </row>
    <row r="7" ht="22" customHeight="1">
      <c r="A7" s="3" t="inlineStr">
        <is>
          <t>[Schadensbeschreibung]</t>
        </is>
      </c>
      <c r="B7" s="3" t="inlineStr">
        <is>
          <t>Kurzbeschreibung des Wasserschadens</t>
        </is>
      </c>
      <c r="C7" s="3" t="inlineStr">
        <is>
          <t>Rohrbruch in der Küche, Wasseraustritt seit heute Morgen</t>
        </is>
      </c>
      <c r="D7" s="5" t="inlineStr">
        <is>
          <t>Ja</t>
        </is>
      </c>
    </row>
    <row r="8" ht="22" customHeight="1">
      <c r="A8" s="10" t="inlineStr">
        <is>
          <t>[Erstmeldung]</t>
        </is>
      </c>
      <c r="B8" s="10" t="inlineStr">
        <is>
          <t>Datum der telefonischen/mündlichen Erstmeldung</t>
        </is>
      </c>
      <c r="C8" s="10" t="inlineStr">
        <is>
          <t>07.01.2026, 09:15 Uhr</t>
        </is>
      </c>
      <c r="D8" s="12" t="inlineStr">
        <is>
          <t>Ja</t>
        </is>
      </c>
    </row>
    <row r="9" ht="22" customHeight="1">
      <c r="A9" s="3" t="inlineStr">
        <is>
          <t>[Frist]</t>
        </is>
      </c>
      <c r="B9" s="3" t="inlineStr">
        <is>
          <t>Frist zur Rückmeldung der Hausverwaltung</t>
        </is>
      </c>
      <c r="C9" s="3" t="inlineStr">
        <is>
          <t>21.01.2026</t>
        </is>
      </c>
      <c r="D9" s="5" t="inlineStr">
        <is>
          <t>Ja</t>
        </is>
      </c>
    </row>
    <row r="10" ht="22" customHeight="1">
      <c r="A10" s="10" t="inlineStr">
        <is>
          <t>[Kontakt Hausverwaltung]</t>
        </is>
      </c>
      <c r="B10" s="10" t="inlineStr">
        <is>
          <t>Ansprechpartner bei der Hausverwaltung</t>
        </is>
      </c>
      <c r="C10" s="10" t="inlineStr">
        <is>
          <t>Frau Krause, Hausverwaltung Berlin GmbH</t>
        </is>
      </c>
      <c r="D10" s="12" t="inlineStr">
        <is>
          <t>Nein</t>
        </is>
      </c>
    </row>
    <row r="11" ht="22" customHeight="1">
      <c r="A11" s="3" t="inlineStr">
        <is>
          <t>[Aktenzeichen]</t>
        </is>
      </c>
      <c r="B11" s="3" t="inlineStr">
        <is>
          <t>Internes Aktenzeichen/Fall-ID</t>
        </is>
      </c>
      <c r="C11" s="3" t="inlineStr">
        <is>
          <t>WS-2026-001</t>
        </is>
      </c>
      <c r="D11" s="5" t="inlineStr">
        <is>
          <t>Nein</t>
        </is>
      </c>
    </row>
    <row r="12"/>
    <row r="13">
      <c r="A13" s="28" t="inlineStr">
        <is>
          <t>Vollständigkeit (Pflichtfelder = Ja):</t>
        </is>
      </c>
      <c r="C13" s="29">
        <f>COUNTIF(D3:D11,"Ja")</f>
        <v/>
      </c>
    </row>
    <row r="14">
      <c r="A14" s="28" t="inlineStr">
        <is>
          <t>Fehlende Pflichtfelder:</t>
        </is>
      </c>
      <c r="C14" s="30">
        <f>COUNTIF(D3:D11,"Nein")</f>
        <v/>
      </c>
    </row>
    <row r="15">
      <c r="A15" s="28" t="inlineStr">
        <is>
          <t>Warnhinweis:</t>
        </is>
      </c>
      <c r="C15" s="31">
        <f>IFERROR(IF(COUNTIF(D3:D11,"Nein")&gt;0,"Achtung: Nicht alle Pflichtfelder ausgefüllt!","Alle Pflichtfelder vollständig"),"")</f>
        <v/>
      </c>
    </row>
    <row r="16"/>
    <row r="17"/>
    <row r="18">
      <c r="A18" s="14" t="inlineStr">
        <is>
          <t>Inhaltliche Bausteine des Briefs</t>
        </is>
      </c>
    </row>
    <row r="19" ht="30" customHeight="1">
      <c r="A19" s="3" t="inlineStr">
        <is>
          <t>Betreff: Wasserschaden in [Objekt] – Bitte um zeitnahe Rückmeldung</t>
        </is>
      </c>
      <c r="B19" s="33" t="n"/>
      <c r="C19" s="33" t="n"/>
      <c r="D19" s="34" t="n"/>
    </row>
    <row r="20" ht="30" customHeight="1">
      <c r="A20" s="10" t="inlineStr">
        <is>
          <t>Anrede: Sehr geehrte Damen und Herren der Hausverwaltung,</t>
        </is>
      </c>
      <c r="B20" s="33" t="n"/>
      <c r="C20" s="33" t="n"/>
      <c r="D20" s="34" t="n"/>
    </row>
    <row r="21" ht="30" customHeight="1">
      <c r="A21" s="3" t="inlineStr">
        <is>
          <t>hiermit zeige ich einen Wasserschaden in meiner Wohnung [Objekt] an. Am [Erstmeldung] wurde der Schaden bemerkt und telefonisch gemeldet.</t>
        </is>
      </c>
      <c r="B21" s="33" t="n"/>
      <c r="C21" s="33" t="n"/>
      <c r="D21" s="34" t="n"/>
    </row>
    <row r="22" ht="30" customHeight="1">
      <c r="A22" s="10" t="inlineStr">
        <is>
          <t>Schadensbeschreibung: [Schadensbeschreibung]. Zur Beweissicherung wurden Fotos angefertigt und der Schaden dokumentiert.</t>
        </is>
      </c>
      <c r="B22" s="33" t="n"/>
      <c r="C22" s="33" t="n"/>
      <c r="D22" s="34" t="n"/>
    </row>
    <row r="23" ht="30" customHeight="1">
      <c r="A23" s="3" t="inlineStr">
        <is>
          <t>Ich bitte Sie um eine Rückmeldung sowie um Veranlassung der notwendigen Maßnahmen (z. B. Trocknung, Handwerkerbeauftragung) bis spätestens [Frist].</t>
        </is>
      </c>
      <c r="B23" s="33" t="n"/>
      <c r="C23" s="33" t="n"/>
      <c r="D23" s="34" t="n"/>
    </row>
    <row r="24" ht="30" customHeight="1">
      <c r="A24" s="10" t="inlineStr">
        <is>
          <t>Bitte teilen Sie mir mit, ob die Versicherung informiert wurde bzw. welches Aktenzeichen ([Aktenzeichen]) für den Vorgang geführt wird.</t>
        </is>
      </c>
      <c r="B24" s="33" t="n"/>
      <c r="C24" s="33" t="n"/>
      <c r="D24" s="34" t="n"/>
    </row>
    <row r="25" ht="30" customHeight="1">
      <c r="A25" s="3" t="inlineStr">
        <is>
          <t>Hinweis zur Beweissicherung: Bitte veranlassen Sie zeitnah eine Begutachtung vor Ort, um weitere Folgeschäden zu vermeiden.</t>
        </is>
      </c>
      <c r="B25" s="33" t="n"/>
      <c r="C25" s="33" t="n"/>
      <c r="D25" s="34" t="n"/>
    </row>
    <row r="26" ht="30" customHeight="1">
      <c r="A26" s="10" t="inlineStr">
        <is>
          <t>Datenschutzhinweis (DSGVO): Die in diesem Schreiben enthaltenen personenbezogenen Daten werden ausschließlich zur Bearbeitung des Schadensfalls verarbeitet und nicht an Dritte weitergegeben, soweit dies nicht zur Schadensregulierung erforderlich ist.</t>
        </is>
      </c>
      <c r="B26" s="33" t="n"/>
      <c r="C26" s="33" t="n"/>
      <c r="D26" s="34" t="n"/>
    </row>
    <row r="27" ht="30" customHeight="1">
      <c r="A27" s="3" t="inlineStr">
        <is>
          <t>Mit freundlichen Grüßen, [Name]</t>
        </is>
      </c>
      <c r="B27" s="33" t="n"/>
      <c r="C27" s="33" t="n"/>
      <c r="D27" s="34" t="n"/>
    </row>
  </sheetData>
  <mergeCells count="14">
    <mergeCell ref="A1:D1"/>
    <mergeCell ref="A13:B13"/>
    <mergeCell ref="A14:B14"/>
    <mergeCell ref="A15:B15"/>
    <mergeCell ref="A18:D18"/>
    <mergeCell ref="A19:D19"/>
    <mergeCell ref="A20:D20"/>
    <mergeCell ref="A21:D21"/>
    <mergeCell ref="A22:D22"/>
    <mergeCell ref="A23:D23"/>
    <mergeCell ref="A24:D24"/>
    <mergeCell ref="A25:D25"/>
    <mergeCell ref="A26:D26"/>
    <mergeCell ref="A27:D27"/>
  </mergeCells>
  <conditionalFormatting sqref="D3:D11">
    <cfRule type="expression" priority="1" dxfId="3" stopIfTrue="1">
      <formula>D3="Nein"</formula>
    </cfRule>
  </conditionalFormatting>
  <dataValidations count="1">
    <dataValidation sqref="D3:D11" showErrorMessage="1" showInputMessage="1" allowBlank="1" type="list">
      <formula1>"Ja,Nein"</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2" customWidth="1" min="1" max="1"/>
    <col width="100" customWidth="1" min="2" max="2"/>
  </cols>
  <sheetData>
    <row r="1" ht="26" customHeight="1">
      <c r="A1" s="17" t="inlineStr">
        <is>
          <t>Hinweise zur Nutzung des Workbooks</t>
        </is>
      </c>
    </row>
    <row r="2"/>
    <row r="3" ht="90" customHeight="1">
      <c r="A3" s="32" t="inlineStr">
        <is>
          <t>Schadenmeldungen</t>
        </is>
      </c>
      <c r="B3" s="10" t="inlineStr">
        <is>
          <t>Zentrale Erfassungstabelle für alle Wasserschadenfälle. Eingabefelder (gelb hinterlegt) wie Kosten, Trocknungsdauer und Fristen bitte pro Fall ausfüllen. Die Hilfsspalten (Fristüberschreitung, Offene Kosten, Regulierungsquote %, Nachfassen-Status) berechnen sich automatisch. Status-Farben zeigen den Bearbeitungsstand: Rot = Offen, Orange = In Bearbeitung, Grün = Erledigt.</t>
        </is>
      </c>
    </row>
    <row r="4" ht="90" customHeight="1">
      <c r="A4" s="32" t="inlineStr">
        <is>
          <t>Auswertung</t>
        </is>
      </c>
      <c r="B4" s="3" t="inlineStr">
        <is>
          <t>Dashboard mit Kennzahlen zu Fallzahlen, Kosten und Regulierungsquote. Die Diagramme zeigen die Verteilung nach Status und die geschätzten Kosten je Stadt. Alle Werte werden automatisch aus dem Sheet „Schadenmeldungen“ berechnet und aktualisieren sich bei Änderungen.</t>
        </is>
      </c>
    </row>
    <row r="5" ht="90" customHeight="1">
      <c r="A5" s="32" t="inlineStr">
        <is>
          <t>Musterbrief</t>
        </is>
      </c>
      <c r="B5" s="10" t="inlineStr">
        <is>
          <t>Vorlage mit allen Platzhaltern für ein Schreiben an die Hausverwaltung. Die Spalte „Pflichtfeld?“ zeigt, welche Angaben zwingend erforderlich sind. Die Vollständigkeitsprüfung unten zählt automatisch, wie viele Pflichtfelder als „Ja“ markiert sind, und gibt einen Warnhinweis aus, falls Angaben fehlen. Die Textbausteine am Ende des Sheets können direkt in ein Word-Dokument oder E-Mail-Programm übernommen werden.</t>
        </is>
      </c>
    </row>
    <row r="6" ht="90" customHeight="1">
      <c r="A6" s="32" t="inlineStr">
        <is>
          <t>Allgemein</t>
        </is>
      </c>
      <c r="B6" s="3" t="inlineStr">
        <is>
          <t>Alle Formeln nutzen Komma als Trennzeichen (Excel-Standard-Speicherformat). Beträge sind im deutschen Format (1.234,56 €) formatiert, Daten im Format TT.MM.JJJJ. Es sind keine Blattschutz- oder Druckschutzmechanismen aktiv, sodass alle Zellen frei bearbeitet werden können.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2026-07-14T01:53:16Z</dcterms:created>
  <dcterms:modified xmlns:dcterms="http://purl.org/dc/terms/" xmlns:xsi="http://www.w3.org/2001/XMLSchema-instance" xsi:type="dcterms:W3CDTF">2026-07-14T01:53:16Z</dcterms:modified>
</cp:coreProperties>
</file>