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adensfälle" sheetId="1" state="visible" r:id="rId1"/>
    <sheet xmlns:r="http://schemas.openxmlformats.org/officeDocument/2006/relationships" name="Musterbrief &amp; Meldun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TT.MM.JJJJ"/>
    <numFmt numFmtId="165" formatCode="#.##0,00 &quot;€&quot;"/>
  </numFmts>
  <fonts count="7">
    <font>
      <name val="Calibri"/>
      <family val="2"/>
      <color theme="1"/>
      <sz val="11"/>
      <scheme val="minor"/>
    </font>
    <font>
      <name val="Calibri"/>
      <b val="1"/>
      <color rgb="001E3A5F"/>
      <sz val="16"/>
    </font>
    <font>
      <i val="1"/>
      <color rgb="00555555"/>
      <sz val="9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  <font>
      <b val="1"/>
      <color rgb="001E3A5F"/>
      <sz val="14"/>
    </font>
  </fonts>
  <fills count="7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FFFBEB"/>
        <bgColor rgb="00FFFBEB"/>
      </patternFill>
    </fill>
    <fill>
      <patternFill patternType="solid">
        <fgColor rgb="00EEF2F7"/>
        <bgColor rgb="00EEF2F7"/>
      </patternFill>
    </fill>
    <fill>
      <patternFill patternType="solid">
        <fgColor rgb="00FFFFFF"/>
        <bgColor rgb="00FFFFFF"/>
      </patternFill>
    </fill>
    <fill>
      <patternFill patternType="solid">
        <fgColor rgb="002C4C73"/>
        <bgColor rgb="002C4C73"/>
      </patternFill>
    </fill>
  </fills>
  <borders count="5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center" vertical="center"/>
    </xf>
    <xf numFmtId="0" fontId="3" fillId="6" borderId="1" pivotButton="0" quotePrefix="0" xfId="0"/>
    <xf numFmtId="165" fontId="3" fillId="6" borderId="1" pivotButton="0" quotePrefix="0" xfId="0"/>
    <xf numFmtId="0" fontId="5" fillId="0" borderId="0" pivotButton="0" quotePrefix="0" xfId="0"/>
    <xf numFmtId="0" fontId="4" fillId="0" borderId="0" applyAlignment="1" pivotButton="0" quotePrefix="0" xfId="0">
      <alignment horizontal="center" vertical="center"/>
    </xf>
    <xf numFmtId="165" fontId="4" fillId="0" borderId="0" pivotButton="0" quotePrefix="0" xfId="0"/>
    <xf numFmtId="0" fontId="1" fillId="0" borderId="0" pivotButton="0" quotePrefix="0" xfId="0"/>
    <xf numFmtId="0" fontId="4" fillId="0" borderId="0" applyAlignment="1" pivotButton="0" quotePrefix="0" xfId="0">
      <alignment vertical="top"/>
    </xf>
    <xf numFmtId="0" fontId="5" fillId="0" borderId="0" applyAlignment="1" pivotButton="0" quotePrefix="0" xfId="0">
      <alignment horizontal="left" vertical="center" wrapText="1"/>
    </xf>
    <xf numFmtId="0" fontId="3" fillId="6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6" fillId="0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0" fillId="4" borderId="1" pivotButton="0" quotePrefix="0" xfId="0"/>
    <xf numFmtId="165" fontId="0" fillId="4" borderId="1" pivotButton="0" quotePrefix="0" xfId="0"/>
    <xf numFmtId="0" fontId="5" fillId="5" borderId="1" applyAlignment="1" pivotButton="0" quotePrefix="0" xfId="0">
      <alignment horizontal="center" vertical="center"/>
    </xf>
    <xf numFmtId="0" fontId="0" fillId="5" borderId="1" pivotButton="0" quotePrefix="0" xfId="0"/>
    <xf numFmtId="165" fontId="0" fillId="5" borderId="1" pivotButton="0" quotePrefix="0" xfId="0"/>
    <xf numFmtId="0" fontId="4" fillId="0" borderId="0" applyAlignment="1" pivotButton="0" quotePrefix="0" xfId="0">
      <alignment vertical="top" wrapText="1"/>
    </xf>
    <xf numFmtId="164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3" fillId="6" borderId="1" pivotButton="0" quotePrefix="0" xfId="0"/>
    <xf numFmtId="165" fontId="4" fillId="0" borderId="0" pivotButton="0" quotePrefix="0" xfId="0"/>
    <xf numFmtId="165" fontId="6" fillId="0" borderId="1" applyAlignment="1" pivotButton="0" quotePrefix="0" xfId="0">
      <alignment horizontal="center" vertical="center"/>
    </xf>
    <xf numFmtId="165" fontId="0" fillId="4" borderId="1" pivotButton="0" quotePrefix="0" xfId="0"/>
    <xf numFmtId="165" fontId="0" fillId="5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22C55E"/>
        <sz val="10"/>
      </font>
    </dxf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Schadenskosten je Mieter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'Dashboard'!E7</f>
            </strRef>
          </tx>
          <spPr>
            <a:solidFill xmlns:a="http://schemas.openxmlformats.org/drawingml/2006/main">
              <a:srgbClr val="1E3A5F"/>
            </a:solidFill>
            <a:ln xmlns:a="http://schemas.openxmlformats.org/drawingml/2006/main">
              <a:prstDash val="solid"/>
            </a:ln>
          </spPr>
          <cat>
            <numRef>
              <f>'Dashboard'!$D$8:$D$16</f>
            </numRef>
          </cat>
          <val>
            <numRef>
              <f>'Dashboard'!$E$8:$E$16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Mieter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Kosten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Bearbeitungsstatus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'Dashboard'!B7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'Dashboard'!$A$8:$A$10</f>
            </numRef>
          </cat>
          <val>
            <numRef>
              <f>'Dashboard'!$B$8:$B$10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12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24" customWidth="1" min="3" max="3"/>
    <col width="15" customWidth="1" min="4" max="4"/>
    <col width="14" customWidth="1" min="5" max="5"/>
    <col width="15" customWidth="1" min="6" max="6"/>
    <col width="32" customWidth="1" min="7" max="7"/>
    <col width="20" customWidth="1" min="8" max="8"/>
    <col width="16" customWidth="1" min="9" max="9"/>
    <col width="16" customWidth="1" min="10" max="10"/>
    <col width="18" customWidth="1" min="11" max="11"/>
    <col width="18" customWidth="1" min="12" max="12"/>
    <col width="16" customWidth="1" min="13" max="13"/>
  </cols>
  <sheetData>
    <row r="1" ht="28" customHeight="1">
      <c r="A1" s="1" t="inlineStr">
        <is>
          <t>Wasserschaden im Keller – Schadensdokumentation und Meldeschreiben</t>
        </is>
      </c>
    </row>
    <row r="2">
      <c r="A2" s="2" t="inlineStr">
        <is>
          <t>Verwaltung: Hausverwaltung Rheinblick GmbH | Objekt: Mehrfamilienhaus Kellerbereich | Stand: 14.07.2026</t>
        </is>
      </c>
    </row>
    <row r="3"/>
    <row r="4" ht="32" customHeight="1">
      <c r="A4" s="3" t="inlineStr">
        <is>
          <t>Fall-Nr.</t>
        </is>
      </c>
      <c r="B4" s="3" t="inlineStr">
        <is>
          <t>Mieter</t>
        </is>
      </c>
      <c r="C4" s="3" t="inlineStr">
        <is>
          <t>Adresse (Objekt)</t>
        </is>
      </c>
      <c r="D4" s="3" t="inlineStr">
        <is>
          <t>Schadensdatum</t>
        </is>
      </c>
      <c r="E4" s="3" t="inlineStr">
        <is>
          <t>Meldedatum</t>
        </is>
      </c>
      <c r="F4" s="3" t="inlineStr">
        <is>
          <t>Reaktionszeit (Tage)</t>
        </is>
      </c>
      <c r="G4" s="3" t="inlineStr">
        <is>
          <t>Schadensursache</t>
        </is>
      </c>
      <c r="H4" s="3" t="inlineStr">
        <is>
          <t>Schadensart</t>
        </is>
      </c>
      <c r="I4" s="3" t="inlineStr">
        <is>
          <t>Kostenschätzung</t>
        </is>
      </c>
      <c r="J4" s="3" t="inlineStr">
        <is>
          <t>Selbstbeteiligung</t>
        </is>
      </c>
      <c r="K4" s="3" t="inlineStr">
        <is>
          <t>Versicherung reguliert</t>
        </is>
      </c>
      <c r="L4" s="3" t="inlineStr">
        <is>
          <t>Status</t>
        </is>
      </c>
      <c r="M4" s="3" t="inlineStr">
        <is>
          <t>Bearbeiter</t>
        </is>
      </c>
    </row>
    <row r="5">
      <c r="A5" s="4" t="n">
        <v>1</v>
      </c>
      <c r="B5" s="5" t="inlineStr">
        <is>
          <t>Thomas Müller</t>
        </is>
      </c>
      <c r="C5" s="5" t="inlineStr">
        <is>
          <t>Bergstraße 12, Berlin</t>
        </is>
      </c>
      <c r="D5" s="32" t="n">
        <v>46176</v>
      </c>
      <c r="E5" s="32" t="n">
        <v>46177</v>
      </c>
      <c r="F5" s="4">
        <f>IFERROR(DATEDIF(D5,E5,"D"),0)</f>
        <v/>
      </c>
      <c r="G5" s="5" t="inlineStr">
        <is>
          <t>Rohrbruch Waschmaschinenanschluss</t>
        </is>
      </c>
      <c r="H5" s="5" t="inlineStr">
        <is>
          <t>Wasserschaden</t>
        </is>
      </c>
      <c r="I5" s="33" t="n">
        <v>2450</v>
      </c>
      <c r="J5" s="33" t="n">
        <v>300</v>
      </c>
      <c r="K5" s="4" t="inlineStr">
        <is>
          <t>Ja</t>
        </is>
      </c>
      <c r="L5" s="4" t="inlineStr">
        <is>
          <t>In Bearbeitung</t>
        </is>
      </c>
      <c r="M5" s="5" t="inlineStr">
        <is>
          <t>Anna Schmidt</t>
        </is>
      </c>
    </row>
    <row r="6">
      <c r="A6" s="8" t="n">
        <v>2</v>
      </c>
      <c r="B6" s="9" t="inlineStr">
        <is>
          <t>Julia Wagner</t>
        </is>
      </c>
      <c r="C6" s="9" t="inlineStr">
        <is>
          <t>Lindenallee 5, München</t>
        </is>
      </c>
      <c r="D6" s="34" t="n">
        <v>46183</v>
      </c>
      <c r="E6" s="34" t="n">
        <v>46183</v>
      </c>
      <c r="F6" s="8">
        <f>IFERROR(DATEDIF(D6,E6,"D"),0)</f>
        <v/>
      </c>
      <c r="G6" s="9" t="inlineStr">
        <is>
          <t>Starkregen / Rückstau Kanalisation</t>
        </is>
      </c>
      <c r="H6" s="9" t="inlineStr">
        <is>
          <t>Wasserschaden</t>
        </is>
      </c>
      <c r="I6" s="33" t="n">
        <v>3900</v>
      </c>
      <c r="J6" s="33" t="n">
        <v>500</v>
      </c>
      <c r="K6" s="8" t="inlineStr">
        <is>
          <t>Ja</t>
        </is>
      </c>
      <c r="L6" s="8" t="inlineStr">
        <is>
          <t>Abgeschlossen</t>
        </is>
      </c>
      <c r="M6" s="9" t="inlineStr">
        <is>
          <t>Michael Weber</t>
        </is>
      </c>
    </row>
    <row r="7">
      <c r="A7" s="4" t="n">
        <v>3</v>
      </c>
      <c r="B7" s="5" t="inlineStr">
        <is>
          <t>Stefan Becker</t>
        </is>
      </c>
      <c r="C7" s="5" t="inlineStr">
        <is>
          <t>Hafenweg 8, Hamburg</t>
        </is>
      </c>
      <c r="D7" s="32" t="n">
        <v>46188</v>
      </c>
      <c r="E7" s="32" t="n">
        <v>46190</v>
      </c>
      <c r="F7" s="4">
        <f>IFERROR(DATEDIF(D7,E7,"D"),0)</f>
        <v/>
      </c>
      <c r="G7" s="5" t="inlineStr">
        <is>
          <t>Undichte Heizungsleitung</t>
        </is>
      </c>
      <c r="H7" s="5" t="inlineStr">
        <is>
          <t>Feuchtigkeitsschaden</t>
        </is>
      </c>
      <c r="I7" s="33" t="n">
        <v>1580</v>
      </c>
      <c r="J7" s="33" t="n">
        <v>300</v>
      </c>
      <c r="K7" s="4" t="inlineStr">
        <is>
          <t>Nein</t>
        </is>
      </c>
      <c r="L7" s="4" t="inlineStr">
        <is>
          <t>In Bearbeitung</t>
        </is>
      </c>
      <c r="M7" s="5" t="inlineStr">
        <is>
          <t>Sabine Fischer</t>
        </is>
      </c>
    </row>
    <row r="8">
      <c r="A8" s="8" t="n">
        <v>4</v>
      </c>
      <c r="B8" s="9" t="inlineStr">
        <is>
          <t>Katrin Schulz</t>
        </is>
      </c>
      <c r="C8" s="9" t="inlineStr">
        <is>
          <t>Domplatz 3, Köln</t>
        </is>
      </c>
      <c r="D8" s="34" t="n">
        <v>46191</v>
      </c>
      <c r="E8" s="34" t="n">
        <v>46191</v>
      </c>
      <c r="F8" s="8">
        <f>IFERROR(DATEDIF(D8,E8,"D"),0)</f>
        <v/>
      </c>
      <c r="G8" s="9" t="inlineStr">
        <is>
          <t>Grundwasser eindringend</t>
        </is>
      </c>
      <c r="H8" s="9" t="inlineStr">
        <is>
          <t>Wasserschaden</t>
        </is>
      </c>
      <c r="I8" s="33" t="n">
        <v>5200</v>
      </c>
      <c r="J8" s="33" t="n">
        <v>500</v>
      </c>
      <c r="K8" s="8" t="inlineStr">
        <is>
          <t>Ja</t>
        </is>
      </c>
      <c r="L8" s="8" t="inlineStr">
        <is>
          <t>In Prüfung</t>
        </is>
      </c>
      <c r="M8" s="9" t="inlineStr">
        <is>
          <t>Andreas Hoffmann</t>
        </is>
      </c>
    </row>
    <row r="9">
      <c r="A9" s="4" t="n">
        <v>5</v>
      </c>
      <c r="B9" s="5" t="inlineStr">
        <is>
          <t>Andreas Hoffmann</t>
        </is>
      </c>
      <c r="C9" s="5" t="inlineStr">
        <is>
          <t>Bankenviertel 22, Frankfurt</t>
        </is>
      </c>
      <c r="D9" s="32" t="n">
        <v>46193</v>
      </c>
      <c r="E9" s="32" t="n">
        <v>46194</v>
      </c>
      <c r="F9" s="4">
        <f>IFERROR(DATEDIF(D9,E9,"D"),0)</f>
        <v/>
      </c>
      <c r="G9" s="5" t="inlineStr">
        <is>
          <t>Defekte Waschmaschine</t>
        </is>
      </c>
      <c r="H9" s="5" t="inlineStr">
        <is>
          <t>Wasserschaden</t>
        </is>
      </c>
      <c r="I9" s="33" t="n">
        <v>980</v>
      </c>
      <c r="J9" s="33" t="n">
        <v>150</v>
      </c>
      <c r="K9" s="4" t="inlineStr">
        <is>
          <t>Ja</t>
        </is>
      </c>
      <c r="L9" s="4" t="inlineStr">
        <is>
          <t>Abgeschlossen</t>
        </is>
      </c>
      <c r="M9" s="5" t="inlineStr">
        <is>
          <t>Anna Schmidt</t>
        </is>
      </c>
    </row>
    <row r="10">
      <c r="A10" s="8" t="n">
        <v>6</v>
      </c>
      <c r="B10" s="9" t="inlineStr">
        <is>
          <t>Sabine Fischer</t>
        </is>
      </c>
      <c r="C10" s="9" t="inlineStr">
        <is>
          <t>Königstraße 14, Stuttgart</t>
        </is>
      </c>
      <c r="D10" s="34" t="n">
        <v>46198</v>
      </c>
      <c r="E10" s="34" t="n">
        <v>46200</v>
      </c>
      <c r="F10" s="8">
        <f>IFERROR(DATEDIF(D10,E10,"D"),0)</f>
        <v/>
      </c>
      <c r="G10" s="9" t="inlineStr">
        <is>
          <t>Rohrbruch Trinkwasserleitung</t>
        </is>
      </c>
      <c r="H10" s="9" t="inlineStr">
        <is>
          <t>Wasserschaden</t>
        </is>
      </c>
      <c r="I10" s="33" t="n">
        <v>4100</v>
      </c>
      <c r="J10" s="33" t="n">
        <v>500</v>
      </c>
      <c r="K10" s="8" t="inlineStr">
        <is>
          <t>Nein</t>
        </is>
      </c>
      <c r="L10" s="8" t="inlineStr">
        <is>
          <t>In Bearbeitung</t>
        </is>
      </c>
      <c r="M10" s="9" t="inlineStr">
        <is>
          <t>Michael Weber</t>
        </is>
      </c>
    </row>
    <row r="11">
      <c r="A11" s="4" t="n">
        <v>7</v>
      </c>
      <c r="B11" s="5" t="inlineStr">
        <is>
          <t>Michael Weber</t>
        </is>
      </c>
      <c r="C11" s="5" t="inlineStr">
        <is>
          <t>Rheinallee 9, Düsseldorf</t>
        </is>
      </c>
      <c r="D11" s="32" t="n">
        <v>46201</v>
      </c>
      <c r="E11" s="32" t="n">
        <v>46202</v>
      </c>
      <c r="F11" s="4">
        <f>IFERROR(DATEDIF(D11,E11,"D"),0)</f>
        <v/>
      </c>
      <c r="G11" s="5" t="inlineStr">
        <is>
          <t>Starkregen / undichtes Kellerfenster</t>
        </is>
      </c>
      <c r="H11" s="5" t="inlineStr">
        <is>
          <t>Feuchtigkeitsschaden</t>
        </is>
      </c>
      <c r="I11" s="33" t="n">
        <v>1250</v>
      </c>
      <c r="J11" s="33" t="n">
        <v>150</v>
      </c>
      <c r="K11" s="4" t="inlineStr">
        <is>
          <t>Ja</t>
        </is>
      </c>
      <c r="L11" s="4" t="inlineStr">
        <is>
          <t>In Prüfung</t>
        </is>
      </c>
      <c r="M11" s="5" t="inlineStr">
        <is>
          <t>Sabine Fischer</t>
        </is>
      </c>
    </row>
    <row r="12">
      <c r="A12" s="8" t="n">
        <v>8</v>
      </c>
      <c r="B12" s="9" t="inlineStr">
        <is>
          <t>Anna Schmidt</t>
        </is>
      </c>
      <c r="C12" s="9" t="inlineStr">
        <is>
          <t>Marktgasse 7, Leipzig</t>
        </is>
      </c>
      <c r="D12" s="34" t="n">
        <v>46204</v>
      </c>
      <c r="E12" s="34" t="n">
        <v>46204</v>
      </c>
      <c r="F12" s="8">
        <f>IFERROR(DATEDIF(D12,E12,"D"),0)</f>
        <v/>
      </c>
      <c r="G12" s="9" t="inlineStr">
        <is>
          <t>Rückstau Abwasserleitung</t>
        </is>
      </c>
      <c r="H12" s="9" t="inlineStr">
        <is>
          <t>Wasserschaden</t>
        </is>
      </c>
      <c r="I12" s="33" t="n">
        <v>3300</v>
      </c>
      <c r="J12" s="33" t="n">
        <v>300</v>
      </c>
      <c r="K12" s="8" t="inlineStr">
        <is>
          <t>Ja</t>
        </is>
      </c>
      <c r="L12" s="8" t="inlineStr">
        <is>
          <t>In Bearbeitung</t>
        </is>
      </c>
      <c r="M12" s="9" t="inlineStr">
        <is>
          <t>Andreas Hoffmann</t>
        </is>
      </c>
    </row>
    <row r="13">
      <c r="A13" s="4" t="n">
        <v>9</v>
      </c>
      <c r="B13" s="5" t="inlineStr">
        <is>
          <t>Andrea Klein</t>
        </is>
      </c>
      <c r="C13" s="5" t="inlineStr">
        <is>
          <t>Schillerstraße 18, Berlin</t>
        </is>
      </c>
      <c r="D13" s="32" t="n">
        <v>46208</v>
      </c>
      <c r="E13" s="32" t="n">
        <v>46210</v>
      </c>
      <c r="F13" s="4">
        <f>IFERROR(DATEDIF(D13,E13,"D"),0)</f>
        <v/>
      </c>
      <c r="G13" s="5" t="inlineStr">
        <is>
          <t>Undichte Waschbeckenleitung</t>
        </is>
      </c>
      <c r="H13" s="5" t="inlineStr">
        <is>
          <t>Feuchtigkeitsschaden</t>
        </is>
      </c>
      <c r="I13" s="33" t="n">
        <v>720</v>
      </c>
      <c r="J13" s="33" t="n">
        <v>150</v>
      </c>
      <c r="K13" s="4" t="inlineStr">
        <is>
          <t>Nein</t>
        </is>
      </c>
      <c r="L13" s="4" t="inlineStr">
        <is>
          <t>Abgeschlossen</t>
        </is>
      </c>
      <c r="M13" s="5" t="inlineStr">
        <is>
          <t>Michael Weber</t>
        </is>
      </c>
    </row>
    <row r="14"/>
    <row r="15">
      <c r="B15" s="11" t="inlineStr">
        <is>
          <t>Gesamtsummen</t>
        </is>
      </c>
      <c r="I15" s="35">
        <f>SUM(I5:I13)</f>
        <v/>
      </c>
      <c r="J15" s="35">
        <f>SUM(J5:J13)</f>
        <v/>
      </c>
    </row>
    <row r="16">
      <c r="B16" s="13" t="inlineStr">
        <is>
          <t>Durchschnittliche Reaktionszeit (Tage)</t>
        </is>
      </c>
      <c r="F16" s="14">
        <f>IFERROR(ROUND(AVERAGE(F5:F13),1),0)</f>
        <v/>
      </c>
    </row>
    <row r="17">
      <c r="B17" s="13" t="inlineStr">
        <is>
          <t>Durchschnittliche Kosten je Fall</t>
        </is>
      </c>
      <c r="I17" s="36">
        <f>IFERROR(AVERAGE(I5:I13),0)</f>
        <v/>
      </c>
    </row>
    <row r="18">
      <c r="B18" s="13" t="inlineStr">
        <is>
          <t>Anzahl abgeschlossene Fälle</t>
        </is>
      </c>
      <c r="F18" s="14">
        <f>COUNTIF(L5:L13,"Abgeschlossen")</f>
        <v/>
      </c>
    </row>
    <row r="19">
      <c r="B19" s="13" t="inlineStr">
        <is>
          <t>Anzahl offene Fälle (in Bearbeitung/Prüfung)</t>
        </is>
      </c>
      <c r="F19" s="14">
        <f>COUNTIF(L5:L13,"In Bearbeitung")+COUNTIF(L5:L13,"In Prüfung")</f>
        <v/>
      </c>
    </row>
  </sheetData>
  <mergeCells count="2">
    <mergeCell ref="A1:M1"/>
    <mergeCell ref="A2:M2"/>
  </mergeCells>
  <conditionalFormatting sqref="L5:L13">
    <cfRule type="expression" priority="1" dxfId="0" stopIfTrue="1">
      <formula>L5="Abgeschlossen"</formula>
    </cfRule>
    <cfRule type="expression" priority="2" dxfId="1" stopIfTrue="1">
      <formula>L5="In Prüfung"</formula>
    </cfRule>
  </conditionalFormatting>
  <conditionalFormatting sqref="I5:I13">
    <cfRule type="expression" priority="3" dxfId="1" stopIfTrue="1">
      <formula>I5&gt;4000</formula>
    </cfRule>
  </conditionalFormatting>
  <dataValidations count="2">
    <dataValidation sqref="L5:L13" showErrorMessage="1" showInputMessage="1" allowBlank="1" type="list">
      <formula1>"In Bearbeitung,In Prüfung,Abgeschlossen"</formula1>
    </dataValidation>
    <dataValidation sqref="K5:K13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28" customHeight="1">
      <c r="A1" s="16" t="inlineStr">
        <is>
          <t>Musterbrief – Meldung Wasserschaden im Keller</t>
        </is>
      </c>
    </row>
    <row r="2"/>
    <row r="3" ht="30" customHeight="1">
      <c r="A3" s="17" t="inlineStr">
        <is>
          <t>Absender:</t>
        </is>
      </c>
      <c r="B3" s="18" t="inlineStr">
        <is>
          <t>Hausverwaltung Rheinblick GmbH, Bergstraße 12, 10115 Berlin</t>
        </is>
      </c>
    </row>
    <row r="4" ht="30" customHeight="1">
      <c r="A4" s="17" t="inlineStr">
        <is>
          <t>Empfänger:</t>
        </is>
      </c>
      <c r="B4" s="18" t="inlineStr">
        <is>
          <t>Versicherung / Vermieter / Mieter (je nach Adressat anpassen)</t>
        </is>
      </c>
    </row>
    <row r="5" ht="30" customHeight="1">
      <c r="A5" s="17" t="inlineStr">
        <is>
          <t>Datum:</t>
        </is>
      </c>
      <c r="B5" s="18" t="inlineStr">
        <is>
          <t>14.07.2026</t>
        </is>
      </c>
    </row>
    <row r="6" ht="30" customHeight="1">
      <c r="A6" s="17" t="inlineStr">
        <is>
          <t>Betreff:</t>
        </is>
      </c>
      <c r="B6" s="18" t="inlineStr">
        <is>
          <t>Meldung eines Wasserschadens im Kellerbereich – Fall-Nr. siehe Schadensfälle-Tabelle</t>
        </is>
      </c>
    </row>
    <row r="7" ht="10" customHeight="1">
      <c r="B7" s="18" t="inlineStr"/>
    </row>
    <row r="8" ht="30" customHeight="1">
      <c r="A8" s="17" t="inlineStr">
        <is>
          <t>Anrede:</t>
        </is>
      </c>
      <c r="B8" s="18" t="inlineStr">
        <is>
          <t>Sehr geehrte Damen und Herren,</t>
        </is>
      </c>
    </row>
    <row r="9" ht="30" customHeight="1">
      <c r="A9" s="17" t="inlineStr">
        <is>
          <t>Text 1:</t>
        </is>
      </c>
      <c r="B9" s="18" t="inlineStr">
        <is>
          <t>hiermit melden wir einen Wasserschaden im Kellerbereich des oben genannten Objekts. Der Schaden wurde am angegebenen Schadensdatum festgestellt und umgehend an die zuständige Hausverwaltung gemeldet.</t>
        </is>
      </c>
    </row>
    <row r="10" ht="30" customHeight="1">
      <c r="A10" s="17" t="inlineStr">
        <is>
          <t>Text 2:</t>
        </is>
      </c>
      <c r="B10" s="18" t="inlineStr">
        <is>
          <t>Als Ursache wird aktuell die in der Tabelle 'Schadensfälle' vermerkte Schadensursache angenommen. Eine genaue Begutachtung durch einen Sachverständigen wurde bereits veranlasst bzw. ist in Planung.</t>
        </is>
      </c>
    </row>
    <row r="11" ht="30" customHeight="1">
      <c r="A11" s="17" t="inlineStr">
        <is>
          <t>Text 3:</t>
        </is>
      </c>
      <c r="B11" s="18" t="inlineStr">
        <is>
          <t>Wir bitten Sie, den Schaden zeitnah zu prüfen und die weiteren Schritte (Besichtigung, Kostenvoranschlag, Regulierung) einzuleiten. Betroffene Gegenstände und Bauteile wurden dokumentiert und fotografiert.</t>
        </is>
      </c>
    </row>
    <row r="12" ht="30" customHeight="1">
      <c r="A12" s="17" t="inlineStr">
        <is>
          <t>Text 4:</t>
        </is>
      </c>
      <c r="B12" s="18" t="inlineStr">
        <is>
          <t>Für Rückfragen stehen wir Ihnen gerne zur Verfügung. Über den Bearbeitungsstand halten wir Sie selbstverständlich auf dem Laufenden.</t>
        </is>
      </c>
    </row>
    <row r="13" ht="30" customHeight="1">
      <c r="A13" s="17" t="inlineStr">
        <is>
          <t>Grußformel:</t>
        </is>
      </c>
      <c r="B13" s="18" t="inlineStr">
        <is>
          <t>Mit freundlichen Grüßen</t>
        </is>
      </c>
    </row>
    <row r="14" ht="30" customHeight="1">
      <c r="A14" s="17" t="inlineStr">
        <is>
          <t>Unterschrift:</t>
        </is>
      </c>
      <c r="B14" s="18" t="inlineStr">
        <is>
          <t>Hausverwaltung Rheinblick GmbH – i.A. der zuständigen Sachbearbeitung</t>
        </is>
      </c>
    </row>
    <row r="15"/>
    <row r="16"/>
    <row r="17">
      <c r="A17" s="19" t="inlineStr">
        <is>
          <t>Checkliste vor Versand</t>
        </is>
      </c>
    </row>
    <row r="18">
      <c r="A18" s="20" t="inlineStr">
        <is>
          <t>☐</t>
        </is>
      </c>
      <c r="B18" s="13" t="inlineStr">
        <is>
          <t>Schadensdatum und Meldedatum korrekt dokumentiert</t>
        </is>
      </c>
    </row>
    <row r="19">
      <c r="A19" s="20" t="inlineStr">
        <is>
          <t>☐</t>
        </is>
      </c>
      <c r="B19" s="13" t="inlineStr">
        <is>
          <t>Fotos des Schadens im Keller beigefügt</t>
        </is>
      </c>
    </row>
    <row r="20">
      <c r="A20" s="20" t="inlineStr">
        <is>
          <t>☐</t>
        </is>
      </c>
      <c r="B20" s="13" t="inlineStr">
        <is>
          <t>Schadensursache so genau wie möglich beschrieben</t>
        </is>
      </c>
    </row>
    <row r="21">
      <c r="A21" s="20" t="inlineStr">
        <is>
          <t>☐</t>
        </is>
      </c>
      <c r="B21" s="13" t="inlineStr">
        <is>
          <t>Kostenschätzung durch Fachbetrieb eingeholt</t>
        </is>
      </c>
    </row>
    <row r="22">
      <c r="A22" s="20" t="inlineStr">
        <is>
          <t>☐</t>
        </is>
      </c>
      <c r="B22" s="13" t="inlineStr">
        <is>
          <t>Zuständigen Bearbeiter und Kontaktdaten angegeben</t>
        </is>
      </c>
    </row>
    <row r="23">
      <c r="A23" s="20" t="inlineStr">
        <is>
          <t>☐</t>
        </is>
      </c>
      <c r="B23" s="13" t="inlineStr">
        <is>
          <t>Kopie an Mieter und Versicherung versendet</t>
        </is>
      </c>
    </row>
  </sheetData>
  <mergeCells count="20">
    <mergeCell ref="A1:F1"/>
    <mergeCell ref="B3:F3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A17:F17"/>
    <mergeCell ref="B18:F18"/>
    <mergeCell ref="B19:F19"/>
    <mergeCell ref="B20:F20"/>
    <mergeCell ref="B21:F21"/>
    <mergeCell ref="B22:F22"/>
    <mergeCell ref="B23:F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 ht="28" customHeight="1">
      <c r="A1" s="16" t="inlineStr">
        <is>
          <t>Dashboard – Wasserschäden im Überblick</t>
        </is>
      </c>
    </row>
    <row r="2"/>
    <row r="3">
      <c r="A3" s="21" t="inlineStr">
        <is>
          <t>Anzahl Schadensfälle</t>
        </is>
      </c>
      <c r="B3" s="22" t="n"/>
      <c r="C3" s="21" t="inlineStr">
        <is>
          <t>Gesamtkosten</t>
        </is>
      </c>
      <c r="D3" s="22" t="n"/>
      <c r="E3" s="21" t="inlineStr">
        <is>
          <t>Selbstbeteiligung gesamt</t>
        </is>
      </c>
      <c r="F3" s="22" t="n"/>
      <c r="G3" s="21" t="inlineStr">
        <is>
          <t>Ø Reaktionszeit (Tage)</t>
        </is>
      </c>
      <c r="H3" s="22" t="n"/>
    </row>
    <row r="4">
      <c r="A4" s="23">
        <f>COUNTA(Schadensfälle!A5:A13)</f>
        <v/>
      </c>
      <c r="B4" s="22" t="n"/>
      <c r="C4" s="37">
        <f>SUM(Schadensfälle!I5:I13)</f>
        <v/>
      </c>
      <c r="D4" s="22" t="n"/>
      <c r="E4" s="37">
        <f>SUM(Schadensfälle!J5:J13)</f>
        <v/>
      </c>
      <c r="F4" s="22" t="n"/>
      <c r="G4" s="23">
        <f>IFERROR(ROUND(AVERAGE(Schadensfälle!F5:F13),1),0)</f>
        <v/>
      </c>
      <c r="H4" s="22" t="n"/>
    </row>
    <row r="5"/>
    <row r="6"/>
    <row r="7">
      <c r="A7" s="3" t="inlineStr">
        <is>
          <t>Status</t>
        </is>
      </c>
      <c r="B7" s="3" t="inlineStr">
        <is>
          <t>Anzahl</t>
        </is>
      </c>
      <c r="D7" s="3" t="inlineStr">
        <is>
          <t>Mieter</t>
        </is>
      </c>
      <c r="E7" s="3" t="inlineStr">
        <is>
          <t>Kosten</t>
        </is>
      </c>
    </row>
    <row r="8">
      <c r="A8" s="25" t="inlineStr">
        <is>
          <t>In Bearbeitung</t>
        </is>
      </c>
      <c r="B8" s="25">
        <f>COUNTIF(Schadensfälle!L5:L13,"In Bearbeitung")</f>
        <v/>
      </c>
      <c r="D8" s="26">
        <f>Schadensfälle!B5</f>
        <v/>
      </c>
      <c r="E8" s="38">
        <f>Schadensfälle!I5</f>
        <v/>
      </c>
    </row>
    <row r="9">
      <c r="A9" s="28" t="inlineStr">
        <is>
          <t>In Prüfung</t>
        </is>
      </c>
      <c r="B9" s="28">
        <f>COUNTIF(Schadensfälle!L5:L13,"In Prüfung")</f>
        <v/>
      </c>
      <c r="D9" s="29">
        <f>Schadensfälle!B6</f>
        <v/>
      </c>
      <c r="E9" s="39">
        <f>Schadensfälle!I6</f>
        <v/>
      </c>
    </row>
    <row r="10">
      <c r="A10" s="25" t="inlineStr">
        <is>
          <t>Abgeschlossen</t>
        </is>
      </c>
      <c r="B10" s="25">
        <f>COUNTIF(Schadensfälle!L5:L13,"Abgeschlossen")</f>
        <v/>
      </c>
      <c r="D10" s="26">
        <f>Schadensfälle!B7</f>
        <v/>
      </c>
      <c r="E10" s="38">
        <f>Schadensfälle!I7</f>
        <v/>
      </c>
    </row>
    <row r="11">
      <c r="D11" s="29">
        <f>Schadensfälle!B8</f>
        <v/>
      </c>
      <c r="E11" s="39">
        <f>Schadensfälle!I8</f>
        <v/>
      </c>
    </row>
    <row r="12">
      <c r="D12" s="26">
        <f>Schadensfälle!B9</f>
        <v/>
      </c>
      <c r="E12" s="38">
        <f>Schadensfälle!I9</f>
        <v/>
      </c>
    </row>
    <row r="13">
      <c r="D13" s="29">
        <f>Schadensfälle!B10</f>
        <v/>
      </c>
      <c r="E13" s="39">
        <f>Schadensfälle!I10</f>
        <v/>
      </c>
    </row>
    <row r="14">
      <c r="D14" s="26">
        <f>Schadensfälle!B11</f>
        <v/>
      </c>
      <c r="E14" s="38">
        <f>Schadensfälle!I11</f>
        <v/>
      </c>
    </row>
    <row r="15">
      <c r="D15" s="29">
        <f>Schadensfälle!B12</f>
        <v/>
      </c>
      <c r="E15" s="39">
        <f>Schadensfälle!I12</f>
        <v/>
      </c>
    </row>
    <row r="16">
      <c r="D16" s="26">
        <f>Schadensfälle!B13</f>
        <v/>
      </c>
      <c r="E16" s="38">
        <f>Schadensfälle!I13</f>
        <v/>
      </c>
    </row>
  </sheetData>
  <mergeCells count="9">
    <mergeCell ref="A1:H1"/>
    <mergeCell ref="A3:B3"/>
    <mergeCell ref="A4:B4"/>
    <mergeCell ref="C3:D3"/>
    <mergeCell ref="C4:D4"/>
    <mergeCell ref="E3:F3"/>
    <mergeCell ref="E4:F4"/>
    <mergeCell ref="G3:H3"/>
    <mergeCell ref="G4:H4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24" customWidth="1" min="3" max="3"/>
    <col width="24" customWidth="1" min="4" max="4"/>
  </cols>
  <sheetData>
    <row r="1" ht="28" customHeight="1">
      <c r="A1" s="16" t="inlineStr">
        <is>
          <t>Hinweise zur Nutzung der Arbeitsmappe</t>
        </is>
      </c>
    </row>
    <row r="2"/>
    <row r="3" ht="50" customHeight="1">
      <c r="A3" s="31" t="inlineStr">
        <is>
          <t>Schadensfälle</t>
        </is>
      </c>
      <c r="B3" s="18" t="inlineStr">
        <is>
          <t>Zentrale Tabelle mit allen gemeldeten Wasserschäden im Keller. Spalten mit gelbem Hintergrund (Kostenschätzung, Selbstbeteiligung) sind editierbar. Die Reaktionszeit wird automatisch aus Schadens- und Meldedatum berechnet (DATEDIF). Status und Versicherungsfeld nutzen Dropdown-Listen.</t>
        </is>
      </c>
    </row>
    <row r="4" ht="50" customHeight="1">
      <c r="A4" s="31" t="inlineStr">
        <is>
          <t>Musterbrief &amp; Meldung</t>
        </is>
      </c>
      <c r="B4" s="18" t="inlineStr">
        <is>
          <t>Vorlage für ein Meldeschreiben an Versicherung, Vermieter oder Mieter bei einem Wasserschaden im Keller. Texte können angepasst und mit den konkreten Fall-Daten aus der Tabelle 'Schadensfälle' ergänzt werden. Checkliste am Ende vor Versand prüfen.</t>
        </is>
      </c>
    </row>
    <row r="5" ht="50" customHeight="1">
      <c r="A5" s="31" t="inlineStr">
        <is>
          <t>Dashboard</t>
        </is>
      </c>
      <c r="B5" s="18" t="inlineStr">
        <is>
          <t>Übersicht mit Kennzahlen (Anzahl Fälle, Gesamtkosten, Selbstbeteiligung, durchschnittliche Reaktionszeit), einer Status-Verteilung sowie Diagrammen zu Kosten je Mieter und Bearbeitungsstatus. Alle Werte werden automatisch aus der Tabelle 'Schadensfälle' übernommen.</t>
        </is>
      </c>
    </row>
    <row r="6" ht="50" customHeight="1">
      <c r="A6" s="31" t="inlineStr">
        <is>
          <t>Reaktionszeit</t>
        </is>
      </c>
      <c r="B6" s="18" t="inlineStr">
        <is>
          <t>Zeigt an, wie viele Tage zwischen Schadenseintritt und Meldung vergangen sind. Eine kurze Reaktionszeit ist wichtig für die Schadensregulierung und zur Vermeidung von Folgeschäden.</t>
        </is>
      </c>
    </row>
    <row r="7" ht="50" customHeight="1">
      <c r="A7" s="31" t="inlineStr">
        <is>
          <t>Versicherung reguliert</t>
        </is>
      </c>
      <c r="B7" s="18" t="inlineStr">
        <is>
          <t>Kennzeichnet, ob die Gebäude- bzw. Hausratversicherung den Schaden übernimmt. Bei 'Nein' können Kosten ggf. auf Vermieter oder Mieter entfallen, je nach Schadensursache und Verschulden.</t>
        </is>
      </c>
    </row>
    <row r="8" ht="50" customHeight="1">
      <c r="A8" s="31" t="inlineStr">
        <is>
          <t>Selbstbeteiligung</t>
        </is>
      </c>
      <c r="B8" s="18" t="inlineStr">
        <is>
          <t>Der vom Versicherungsnehmer selbst zu tragende Anteil am Schaden gemäß Versicherungsvertrag.</t>
        </is>
      </c>
    </row>
    <row r="9" ht="50" customHeight="1">
      <c r="A9" s="31" t="inlineStr">
        <is>
          <t>Pflege der Daten</t>
        </is>
      </c>
      <c r="B9" s="18" t="inlineStr">
        <is>
          <t>Bitte alle neuen Schadensfälle direkt in der Tabelle 'Schadensfälle' unterhalb der letzten Zeile ergänzen, damit Formeln und Diagramme automatisch aktualisiert werden.</t>
        </is>
      </c>
    </row>
  </sheetData>
  <mergeCells count="8">
    <mergeCell ref="A1:D1"/>
    <mergeCell ref="B3:D3"/>
    <mergeCell ref="B4:D4"/>
    <mergeCell ref="B5:D5"/>
    <mergeCell ref="B6:D6"/>
    <mergeCell ref="B7:D7"/>
    <mergeCell ref="B8:D8"/>
    <mergeCell ref="B9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2026-07-14T11:07:05Z</dcterms:created>
  <dcterms:modified xmlns:dcterms="http://purl.org/dc/terms/" xmlns:xsi="http://www.w3.org/2001/XMLSchema-instance" xsi:type="dcterms:W3CDTF">2026-07-14T11:07:05Z</dcterms:modified>
</cp:coreProperties>
</file>