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benkostenabrechnung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Hinwei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.##0,00 &quot;m²&quot;"/>
    <numFmt numFmtId="165" formatCode="#.##0,00 &quot;€&quot;"/>
    <numFmt numFmtId="166" formatCode="0,0%"/>
  </numFmts>
  <fonts count="5">
    <font>
      <name val="Calibri"/>
      <family val="2"/>
      <color theme="1"/>
      <sz val="11"/>
      <scheme val="minor"/>
    </font>
    <font>
      <name val="Calibri"/>
      <b val="1"/>
      <color rgb="001E3A5F"/>
      <sz val="16"/>
    </font>
    <font>
      <name val="Calibri"/>
      <b val="1"/>
      <color rgb="00FFFFFF"/>
      <sz val="11"/>
    </font>
    <font>
      <name val="Calibri"/>
      <b val="1"/>
      <sz val="10.5"/>
    </font>
    <font>
      <name val="Calibri"/>
      <sz val="10.5"/>
    </font>
  </fonts>
  <fills count="8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FFFBEB"/>
      </patternFill>
    </fill>
    <fill>
      <patternFill patternType="solid">
        <fgColor rgb="00EEF2F7"/>
      </patternFill>
    </fill>
    <fill>
      <patternFill patternType="solid">
        <fgColor rgb="00FFFFFF"/>
      </patternFill>
    </fill>
    <fill>
      <patternFill patternType="solid">
        <fgColor rgb="00D9E2EC"/>
      </patternFill>
    </fill>
    <fill>
      <patternFill patternType="solid">
        <fgColor rgb="002C4C73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0" fontId="3" fillId="6" borderId="1" pivotButton="0" quotePrefix="0" xfId="0"/>
    <xf numFmtId="0" fontId="3" fillId="6" borderId="1" applyAlignment="1" pivotButton="0" quotePrefix="0" xfId="0">
      <alignment horizontal="left" vertical="center" wrapText="1"/>
    </xf>
    <xf numFmtId="165" fontId="3" fillId="6" borderId="1" pivotButton="0" quotePrefix="0" xfId="0"/>
    <xf numFmtId="166" fontId="3" fillId="6" borderId="1" pivotButton="0" quotePrefix="0" xfId="0"/>
    <xf numFmtId="0" fontId="3" fillId="0" borderId="1" pivotButton="0" quotePrefix="0" xfId="0"/>
    <xf numFmtId="0" fontId="0" fillId="0" borderId="1" pivotButton="0" quotePrefix="0" xfId="0"/>
    <xf numFmtId="0" fontId="0" fillId="3" borderId="1" pivotButton="0" quotePrefix="0" xfId="0"/>
    <xf numFmtId="165" fontId="0" fillId="0" borderId="1" pivotButton="0" quotePrefix="0" xfId="0"/>
    <xf numFmtId="0" fontId="1" fillId="0" borderId="0" pivotButton="0" quotePrefix="0" xfId="0"/>
    <xf numFmtId="0" fontId="4" fillId="4" borderId="1" pivotButton="0" quotePrefix="0" xfId="0"/>
    <xf numFmtId="0" fontId="3" fillId="4" borderId="1" pivotButton="0" quotePrefix="0" xfId="0"/>
    <xf numFmtId="0" fontId="4" fillId="5" borderId="1" pivotButton="0" quotePrefix="0" xfId="0"/>
    <xf numFmtId="165" fontId="3" fillId="5" borderId="1" pivotButton="0" quotePrefix="0" xfId="0"/>
    <xf numFmtId="165" fontId="3" fillId="4" borderId="1" pivotButton="0" quotePrefix="0" xfId="0"/>
    <xf numFmtId="166" fontId="3" fillId="4" borderId="1" pivotButton="0" quotePrefix="0" xfId="0"/>
    <xf numFmtId="0" fontId="3" fillId="5" borderId="1" pivotButton="0" quotePrefix="0" xfId="0"/>
    <xf numFmtId="0" fontId="2" fillId="7" borderId="1" applyAlignment="1" pivotButton="0" quotePrefix="0" xfId="0">
      <alignment horizontal="center" vertical="center" wrapText="1"/>
    </xf>
    <xf numFmtId="0" fontId="0" fillId="4" borderId="1" pivotButton="0" quotePrefix="0" xfId="0"/>
    <xf numFmtId="165" fontId="0" fillId="4" borderId="1" pivotButton="0" quotePrefix="0" xfId="0"/>
    <xf numFmtId="0" fontId="0" fillId="5" borderId="1" pivotButton="0" quotePrefix="0" xfId="0"/>
    <xf numFmtId="165" fontId="0" fillId="5" borderId="1" pivotButton="0" quotePrefix="0" xfId="0"/>
    <xf numFmtId="0" fontId="2" fillId="7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dxfs count="4">
    <dxf>
      <font>
        <name val="Calibri"/>
        <b val="1"/>
        <color rgb="0022C55E"/>
        <sz val="10.5"/>
      </font>
      <fill>
        <patternFill patternType="solid">
          <fgColor rgb="00D1FAE5"/>
        </patternFill>
      </fill>
    </dxf>
    <dxf>
      <font>
        <name val="Calibri"/>
        <b val="1"/>
        <color rgb="00DC2626"/>
        <sz val="10.5"/>
      </font>
      <fill>
        <patternFill patternType="solid">
          <fgColor rgb="00FEE2E2"/>
        </patternFill>
      </fill>
    </dxf>
    <dxf>
      <fill>
        <patternFill patternType="solid">
          <fgColor rgb="00D1FAE5"/>
        </patternFill>
      </fill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Vorauszahlung vs. tatsächliche Nebenkosten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'Dashboard'!C15</f>
            </strRef>
          </tx>
          <spPr>
            <a:solidFill xmlns:a="http://schemas.openxmlformats.org/drawingml/2006/main">
              <a:srgbClr val="1E3A5F"/>
            </a:solidFill>
            <a:ln xmlns:a="http://schemas.openxmlformats.org/drawingml/2006/main">
              <a:prstDash val="solid"/>
            </a:ln>
          </spPr>
          <cat>
            <numRef>
              <f>'Dashboard'!$B$16:$B$24</f>
            </numRef>
          </cat>
          <val>
            <numRef>
              <f>'Dashboard'!$C$16:$C$24</f>
            </numRef>
          </val>
        </ser>
        <ser>
          <idx val="1"/>
          <order val="1"/>
          <tx>
            <strRef>
              <f>'Dashboard'!D15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'Dashboard'!$B$16:$B$24</f>
            </numRef>
          </cat>
          <val>
            <numRef>
              <f>'Dashboard'!$D$16:$D$24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Mieter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Verteilung der Abrechnungsstatus</a:t>
            </a:r>
          </a:p>
        </rich>
      </tx>
    </title>
    <plotArea>
      <pieChart>
        <varyColors val="1"/>
        <ser>
          <idx val="0"/>
          <order val="0"/>
          <tx>
            <strRef>
              <f>'Dashboard'!C27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'Dashboard'!$B$28:$B$30</f>
            </numRef>
          </cat>
          <val>
            <numRef>
              <f>'Dashboard'!$C$28:$C$30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3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21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26" customWidth="1" min="3" max="3"/>
    <col width="15" customWidth="1" min="4" max="4"/>
    <col width="24" customWidth="1" min="5" max="5"/>
    <col width="20" customWidth="1" min="6" max="6"/>
    <col width="20" customWidth="1" min="7" max="7"/>
    <col width="22" customWidth="1" min="8" max="8"/>
    <col width="16" customWidth="1" min="9" max="9"/>
    <col width="14" customWidth="1" min="10" max="10"/>
    <col width="20" customWidth="1" min="11" max="11"/>
    <col width="16" customWidth="1" min="12" max="12"/>
    <col width="16" customWidth="1" min="13" max="13"/>
  </cols>
  <sheetData>
    <row r="1" ht="26" customHeight="1">
      <c r="A1" s="1" t="inlineStr">
        <is>
          <t>Rückforderung Nebenkostenvorauszahlung – Abrechnungsjahr 2026</t>
        </is>
      </c>
    </row>
    <row r="2"/>
    <row r="3">
      <c r="A3" s="2" t="inlineStr">
        <is>
          <t>Nr.</t>
        </is>
      </c>
      <c r="B3" s="2" t="inlineStr">
        <is>
          <t>Mieter</t>
        </is>
      </c>
      <c r="C3" s="2" t="inlineStr">
        <is>
          <t>Wohnung / Adresse</t>
        </is>
      </c>
      <c r="D3" s="2" t="inlineStr">
        <is>
          <t>Wohnfläche (m²)</t>
        </is>
      </c>
      <c r="E3" s="2" t="inlineStr">
        <is>
          <t>Zeitraum</t>
        </is>
      </c>
      <c r="F3" s="2" t="inlineStr">
        <is>
          <t>Monatl. Vorauszahlung (€)</t>
        </is>
      </c>
      <c r="G3" s="2" t="inlineStr">
        <is>
          <t>Vorauszahlung gesamt (€)</t>
        </is>
      </c>
      <c r="H3" s="2" t="inlineStr">
        <is>
          <t>Tatsächliche Nebenkosten (€)</t>
        </is>
      </c>
      <c r="I3" s="2" t="inlineStr">
        <is>
          <t>Differenz (€)</t>
        </is>
      </c>
      <c r="J3" s="2" t="inlineStr">
        <is>
          <t>Abweichung (%)</t>
        </is>
      </c>
      <c r="K3" s="2" t="inlineStr">
        <is>
          <t>Status</t>
        </is>
      </c>
      <c r="L3" s="2" t="inlineStr">
        <is>
          <t>Auszahlung erfolgt</t>
        </is>
      </c>
      <c r="M3" s="2" t="inlineStr">
        <is>
          <t>Datum Abrechnung</t>
        </is>
      </c>
    </row>
    <row r="4">
      <c r="A4" s="3" t="n">
        <v>1</v>
      </c>
      <c r="B4" s="4" t="inlineStr">
        <is>
          <t>Thomas Müller</t>
        </is>
      </c>
      <c r="C4" s="4" t="inlineStr">
        <is>
          <t>Musterstraße 12, Berlin</t>
        </is>
      </c>
      <c r="D4" s="5" t="n">
        <v>65</v>
      </c>
      <c r="E4" s="4" t="inlineStr">
        <is>
          <t>01.01.2025 - 31.12.2025</t>
        </is>
      </c>
      <c r="F4" s="6" t="n">
        <v>180</v>
      </c>
      <c r="G4" s="7">
        <f>F4*12</f>
        <v/>
      </c>
      <c r="H4" s="6" t="n">
        <v>1950</v>
      </c>
      <c r="I4" s="7">
        <f>G4-H4</f>
        <v/>
      </c>
      <c r="J4" s="8">
        <f>IFERROR(I4/G4,0)</f>
        <v/>
      </c>
      <c r="K4" s="4">
        <f>IF(I4&gt;0,"Rückforderung Mieter",IF(I4&lt;0,"Nachzahlung Mieter","Ausgeglichen"))</f>
        <v/>
      </c>
      <c r="L4" s="9" t="inlineStr">
        <is>
          <t>Nein</t>
        </is>
      </c>
      <c r="M4" s="10" t="inlineStr">
        <is>
          <t>31.03.2026</t>
        </is>
      </c>
    </row>
    <row r="5">
      <c r="A5" s="11" t="n">
        <v>2</v>
      </c>
      <c r="B5" s="12" t="inlineStr">
        <is>
          <t>Anna Schmidt</t>
        </is>
      </c>
      <c r="C5" s="12" t="inlineStr">
        <is>
          <t>Leopoldstraße 45, München</t>
        </is>
      </c>
      <c r="D5" s="13" t="n">
        <v>78</v>
      </c>
      <c r="E5" s="12" t="inlineStr">
        <is>
          <t>01.01.2025 - 31.12.2025</t>
        </is>
      </c>
      <c r="F5" s="6" t="n">
        <v>220</v>
      </c>
      <c r="G5" s="14">
        <f>F5*12</f>
        <v/>
      </c>
      <c r="H5" s="6" t="n">
        <v>2450</v>
      </c>
      <c r="I5" s="14">
        <f>G5-H5</f>
        <v/>
      </c>
      <c r="J5" s="15">
        <f>IFERROR(I5/G5,0)</f>
        <v/>
      </c>
      <c r="K5" s="12">
        <f>IF(I5&gt;0,"Rückforderung Mieter",IF(I5&lt;0,"Nachzahlung Mieter","Ausgeglichen"))</f>
        <v/>
      </c>
      <c r="L5" s="9" t="inlineStr">
        <is>
          <t>Nein</t>
        </is>
      </c>
      <c r="M5" s="10" t="inlineStr">
        <is>
          <t>31.03.2026</t>
        </is>
      </c>
    </row>
    <row r="6">
      <c r="A6" s="3" t="n">
        <v>3</v>
      </c>
      <c r="B6" s="4" t="inlineStr">
        <is>
          <t>Michael Weber</t>
        </is>
      </c>
      <c r="C6" s="4" t="inlineStr">
        <is>
          <t>Elbchaussee 8, Hamburg</t>
        </is>
      </c>
      <c r="D6" s="5" t="n">
        <v>55</v>
      </c>
      <c r="E6" s="4" t="inlineStr">
        <is>
          <t>01.01.2025 - 31.12.2025</t>
        </is>
      </c>
      <c r="F6" s="6" t="n">
        <v>150</v>
      </c>
      <c r="G6" s="7">
        <f>F6*12</f>
        <v/>
      </c>
      <c r="H6" s="6" t="n">
        <v>1680</v>
      </c>
      <c r="I6" s="7">
        <f>G6-H6</f>
        <v/>
      </c>
      <c r="J6" s="8">
        <f>IFERROR(I6/G6,0)</f>
        <v/>
      </c>
      <c r="K6" s="4">
        <f>IF(I6&gt;0,"Rückforderung Mieter",IF(I6&lt;0,"Nachzahlung Mieter","Ausgeglichen"))</f>
        <v/>
      </c>
      <c r="L6" s="9" t="inlineStr">
        <is>
          <t>Nein</t>
        </is>
      </c>
      <c r="M6" s="10" t="inlineStr">
        <is>
          <t>31.03.2026</t>
        </is>
      </c>
    </row>
    <row r="7">
      <c r="A7" s="11" t="n">
        <v>4</v>
      </c>
      <c r="B7" s="12" t="inlineStr">
        <is>
          <t>Julia Wagner</t>
        </is>
      </c>
      <c r="C7" s="12" t="inlineStr">
        <is>
          <t>Ringstraße 22, Köln</t>
        </is>
      </c>
      <c r="D7" s="13" t="n">
        <v>90</v>
      </c>
      <c r="E7" s="12" t="inlineStr">
        <is>
          <t>01.01.2025 - 31.12.2025</t>
        </is>
      </c>
      <c r="F7" s="6" t="n">
        <v>260</v>
      </c>
      <c r="G7" s="14">
        <f>F7*12</f>
        <v/>
      </c>
      <c r="H7" s="6" t="n">
        <v>3100</v>
      </c>
      <c r="I7" s="14">
        <f>G7-H7</f>
        <v/>
      </c>
      <c r="J7" s="15">
        <f>IFERROR(I7/G7,0)</f>
        <v/>
      </c>
      <c r="K7" s="12">
        <f>IF(I7&gt;0,"Rückforderung Mieter",IF(I7&lt;0,"Nachzahlung Mieter","Ausgeglichen"))</f>
        <v/>
      </c>
      <c r="L7" s="9" t="inlineStr">
        <is>
          <t>Nein</t>
        </is>
      </c>
      <c r="M7" s="10" t="inlineStr">
        <is>
          <t>31.03.2026</t>
        </is>
      </c>
    </row>
    <row r="8">
      <c r="A8" s="3" t="n">
        <v>5</v>
      </c>
      <c r="B8" s="4" t="inlineStr">
        <is>
          <t>Stefan Becker</t>
        </is>
      </c>
      <c r="C8" s="4" t="inlineStr">
        <is>
          <t>Zeil 5, Frankfurt</t>
        </is>
      </c>
      <c r="D8" s="5" t="n">
        <v>48</v>
      </c>
      <c r="E8" s="4" t="inlineStr">
        <is>
          <t>01.01.2025 - 31.12.2025</t>
        </is>
      </c>
      <c r="F8" s="6" t="n">
        <v>140</v>
      </c>
      <c r="G8" s="7">
        <f>F8*12</f>
        <v/>
      </c>
      <c r="H8" s="6" t="n">
        <v>1720</v>
      </c>
      <c r="I8" s="7">
        <f>G8-H8</f>
        <v/>
      </c>
      <c r="J8" s="8">
        <f>IFERROR(I8/G8,0)</f>
        <v/>
      </c>
      <c r="K8" s="4">
        <f>IF(I8&gt;0,"Rückforderung Mieter",IF(I8&lt;0,"Nachzahlung Mieter","Ausgeglichen"))</f>
        <v/>
      </c>
      <c r="L8" s="9" t="inlineStr">
        <is>
          <t>Nein</t>
        </is>
      </c>
      <c r="M8" s="10" t="inlineStr">
        <is>
          <t>31.03.2026</t>
        </is>
      </c>
    </row>
    <row r="9">
      <c r="A9" s="11" t="n">
        <v>6</v>
      </c>
      <c r="B9" s="12" t="inlineStr">
        <is>
          <t>Sabine Fischer</t>
        </is>
      </c>
      <c r="C9" s="12" t="inlineStr">
        <is>
          <t>Königstraße 33, Stuttgart</t>
        </is>
      </c>
      <c r="D9" s="13" t="n">
        <v>72</v>
      </c>
      <c r="E9" s="12" t="inlineStr">
        <is>
          <t>01.01.2025 - 31.12.2025</t>
        </is>
      </c>
      <c r="F9" s="6" t="n">
        <v>200</v>
      </c>
      <c r="G9" s="14">
        <f>F9*12</f>
        <v/>
      </c>
      <c r="H9" s="6" t="n">
        <v>2200</v>
      </c>
      <c r="I9" s="14">
        <f>G9-H9</f>
        <v/>
      </c>
      <c r="J9" s="15">
        <f>IFERROR(I9/G9,0)</f>
        <v/>
      </c>
      <c r="K9" s="12">
        <f>IF(I9&gt;0,"Rückforderung Mieter",IF(I9&lt;0,"Nachzahlung Mieter","Ausgeglichen"))</f>
        <v/>
      </c>
      <c r="L9" s="9" t="inlineStr">
        <is>
          <t>Nein</t>
        </is>
      </c>
      <c r="M9" s="10" t="inlineStr">
        <is>
          <t>31.03.2026</t>
        </is>
      </c>
    </row>
    <row r="10">
      <c r="A10" s="3" t="n">
        <v>7</v>
      </c>
      <c r="B10" s="4" t="inlineStr">
        <is>
          <t>Andreas Hoffmann</t>
        </is>
      </c>
      <c r="C10" s="4" t="inlineStr">
        <is>
          <t>Königsallee 10, Düsseldorf</t>
        </is>
      </c>
      <c r="D10" s="5" t="n">
        <v>60</v>
      </c>
      <c r="E10" s="4" t="inlineStr">
        <is>
          <t>01.01.2025 - 31.12.2025</t>
        </is>
      </c>
      <c r="F10" s="6" t="n">
        <v>175</v>
      </c>
      <c r="G10" s="7">
        <f>F10*12</f>
        <v/>
      </c>
      <c r="H10" s="6" t="n">
        <v>1900</v>
      </c>
      <c r="I10" s="7">
        <f>G10-H10</f>
        <v/>
      </c>
      <c r="J10" s="8">
        <f>IFERROR(I10/G10,0)</f>
        <v/>
      </c>
      <c r="K10" s="4">
        <f>IF(I10&gt;0,"Rückforderung Mieter",IF(I10&lt;0,"Nachzahlung Mieter","Ausgeglichen"))</f>
        <v/>
      </c>
      <c r="L10" s="9" t="inlineStr">
        <is>
          <t>Nein</t>
        </is>
      </c>
      <c r="M10" s="10" t="inlineStr">
        <is>
          <t>31.03.2026</t>
        </is>
      </c>
    </row>
    <row r="11">
      <c r="A11" s="11" t="n">
        <v>8</v>
      </c>
      <c r="B11" s="12" t="inlineStr">
        <is>
          <t>Katrin Schulz</t>
        </is>
      </c>
      <c r="C11" s="12" t="inlineStr">
        <is>
          <t>Augustusplatz 4, Leipzig</t>
        </is>
      </c>
      <c r="D11" s="13" t="n">
        <v>68</v>
      </c>
      <c r="E11" s="12" t="inlineStr">
        <is>
          <t>01.01.2025 - 31.12.2025</t>
        </is>
      </c>
      <c r="F11" s="6" t="n">
        <v>190</v>
      </c>
      <c r="G11" s="14">
        <f>F11*12</f>
        <v/>
      </c>
      <c r="H11" s="6" t="n">
        <v>2050</v>
      </c>
      <c r="I11" s="14">
        <f>G11-H11</f>
        <v/>
      </c>
      <c r="J11" s="15">
        <f>IFERROR(I11/G11,0)</f>
        <v/>
      </c>
      <c r="K11" s="12">
        <f>IF(I11&gt;0,"Rückforderung Mieter",IF(I11&lt;0,"Nachzahlung Mieter","Ausgeglichen"))</f>
        <v/>
      </c>
      <c r="L11" s="9" t="inlineStr">
        <is>
          <t>Nein</t>
        </is>
      </c>
      <c r="M11" s="10" t="inlineStr">
        <is>
          <t>31.03.2026</t>
        </is>
      </c>
    </row>
    <row r="12">
      <c r="A12" s="3" t="n">
        <v>9</v>
      </c>
      <c r="B12" s="4" t="inlineStr">
        <is>
          <t>Peter Krause</t>
        </is>
      </c>
      <c r="C12" s="4" t="inlineStr">
        <is>
          <t>Altmarkt 7, Dresden</t>
        </is>
      </c>
      <c r="D12" s="5" t="n">
        <v>85</v>
      </c>
      <c r="E12" s="4" t="inlineStr">
        <is>
          <t>01.01.2025 - 31.12.2025</t>
        </is>
      </c>
      <c r="F12" s="6" t="n">
        <v>240</v>
      </c>
      <c r="G12" s="7">
        <f>F12*12</f>
        <v/>
      </c>
      <c r="H12" s="6" t="n">
        <v>2900</v>
      </c>
      <c r="I12" s="7">
        <f>G12-H12</f>
        <v/>
      </c>
      <c r="J12" s="8">
        <f>IFERROR(I12/G12,0)</f>
        <v/>
      </c>
      <c r="K12" s="4">
        <f>IF(I12&gt;0,"Rückforderung Mieter",IF(I12&lt;0,"Nachzahlung Mieter","Ausgeglichen"))</f>
        <v/>
      </c>
      <c r="L12" s="9" t="inlineStr">
        <is>
          <t>Nein</t>
        </is>
      </c>
      <c r="M12" s="10" t="inlineStr">
        <is>
          <t>31.03.2026</t>
        </is>
      </c>
    </row>
    <row r="13">
      <c r="A13" s="16" t="n"/>
      <c r="B13" s="17" t="inlineStr">
        <is>
          <t>Gesamt / Durchschnitt</t>
        </is>
      </c>
      <c r="C13" s="16" t="n"/>
      <c r="D13" s="16" t="n"/>
      <c r="E13" s="16" t="n"/>
      <c r="F13" s="18">
        <f>SUM(F4:F12)</f>
        <v/>
      </c>
      <c r="G13" s="18">
        <f>SUM(G4:G12)</f>
        <v/>
      </c>
      <c r="H13" s="18">
        <f>SUM(H4:H12)</f>
        <v/>
      </c>
      <c r="I13" s="18">
        <f>SUM(I4:I12)</f>
        <v/>
      </c>
      <c r="J13" s="19">
        <f>AVERAGE(J4:J12)</f>
        <v/>
      </c>
      <c r="K13" s="16" t="n"/>
      <c r="L13" s="16" t="n"/>
      <c r="M13" s="16" t="n"/>
    </row>
    <row r="14"/>
    <row r="15">
      <c r="B15" s="20" t="inlineStr">
        <is>
          <t>Anzahl Rückforderungen:</t>
        </is>
      </c>
      <c r="F15" s="21">
        <f>COUNTIF(K4:K12,"Rückforderung Mieter")</f>
        <v/>
      </c>
    </row>
    <row r="16">
      <c r="B16" s="20" t="inlineStr">
        <is>
          <t>Anzahl Nachzahlungen:</t>
        </is>
      </c>
      <c r="F16" s="21">
        <f>COUNTIF(K4:K12,"Nachzahlung Mieter")</f>
        <v/>
      </c>
    </row>
    <row r="17">
      <c r="B17" s="20" t="inlineStr">
        <is>
          <t>Suche Mieter (Name eingeben):</t>
        </is>
      </c>
      <c r="F17" s="22" t="inlineStr">
        <is>
          <t>Anna Schmidt</t>
        </is>
      </c>
    </row>
    <row r="18">
      <c r="B18" s="20" t="inlineStr">
        <is>
          <t>Gefundene Differenz (€):</t>
        </is>
      </c>
      <c r="F18" s="23">
        <f>IFERROR(VLOOKUP(F17,B4:I12,8,0),"nicht gefunden")</f>
        <v/>
      </c>
    </row>
  </sheetData>
  <mergeCells count="1">
    <mergeCell ref="A1:M1"/>
  </mergeCells>
  <conditionalFormatting sqref="I4:I12">
    <cfRule type="expression" priority="1" dxfId="0" stopIfTrue="1">
      <formula>I4&gt;0</formula>
    </cfRule>
    <cfRule type="expression" priority="2" dxfId="1" stopIfTrue="1">
      <formula>I4&lt;0</formula>
    </cfRule>
  </conditionalFormatting>
  <conditionalFormatting sqref="K4:K12">
    <cfRule type="expression" priority="3" dxfId="2" stopIfTrue="1">
      <formula>K4="Rückforderung Mieter"</formula>
    </cfRule>
    <cfRule type="expression" priority="4" dxfId="3" stopIfTrue="1">
      <formula>K4="Nachzahlung Mieter"</formula>
    </cfRule>
  </conditionalFormatting>
  <dataValidations count="1">
    <dataValidation sqref="L4:L12" showErrorMessage="1" showInputMessage="1" allowBlank="0" type="list">
      <formula1>"Ja,Nein"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cols>
    <col width="3" customWidth="1" min="1" max="1"/>
    <col width="32" customWidth="1" min="2" max="2"/>
    <col width="18" customWidth="1" min="3" max="3"/>
  </cols>
  <sheetData>
    <row r="1" ht="24" customHeight="1">
      <c r="A1" s="24" t="inlineStr">
        <is>
          <t>Dashboard – Nebenkostenabrechnung 2026</t>
        </is>
      </c>
    </row>
    <row r="2"/>
    <row r="3">
      <c r="B3" s="2" t="inlineStr">
        <is>
          <t>Kennzahl</t>
        </is>
      </c>
      <c r="C3" s="2" t="inlineStr">
        <is>
          <t>Wert</t>
        </is>
      </c>
    </row>
    <row r="4">
      <c r="B4" s="25" t="inlineStr">
        <is>
          <t>Anzahl Mietparteien</t>
        </is>
      </c>
      <c r="C4" s="26">
        <f>COUNTA(Nebenkostenabrechnung!B4:B12)</f>
        <v/>
      </c>
    </row>
    <row r="5">
      <c r="B5" s="27" t="inlineStr">
        <is>
          <t>Summe Vorauszahlungen (€)</t>
        </is>
      </c>
      <c r="C5" s="28">
        <f>SUM(Nebenkostenabrechnung!G4:G12)</f>
        <v/>
      </c>
    </row>
    <row r="6">
      <c r="B6" s="25" t="inlineStr">
        <is>
          <t>Summe tatsächliche Kosten (€)</t>
        </is>
      </c>
      <c r="C6" s="29">
        <f>SUM(Nebenkostenabrechnung!H4:H12)</f>
        <v/>
      </c>
    </row>
    <row r="7">
      <c r="B7" s="27" t="inlineStr">
        <is>
          <t>Summe Differenz (€)</t>
        </is>
      </c>
      <c r="C7" s="28">
        <f>SUM(Nebenkostenabrechnung!I4:I12)</f>
        <v/>
      </c>
    </row>
    <row r="8">
      <c r="B8" s="25" t="inlineStr">
        <is>
          <t>Durchschnittl. Abweichung (%)</t>
        </is>
      </c>
      <c r="C8" s="30">
        <f>AVERAGE(Nebenkostenabrechnung!J4:J12)</f>
        <v/>
      </c>
    </row>
    <row r="9">
      <c r="B9" s="27" t="inlineStr">
        <is>
          <t>Anzahl Rückforderungen</t>
        </is>
      </c>
      <c r="C9" s="31">
        <f>COUNTIF(Nebenkostenabrechnung!K4:K12,"Rückforderung Mieter")</f>
        <v/>
      </c>
    </row>
    <row r="10">
      <c r="B10" s="25" t="inlineStr">
        <is>
          <t>Anzahl Nachzahlungen</t>
        </is>
      </c>
      <c r="C10" s="26">
        <f>COUNTIF(Nebenkostenabrechnung!K4:K12,"Nachzahlung Mieter")</f>
        <v/>
      </c>
    </row>
    <row r="11">
      <c r="B11" s="27" t="inlineStr">
        <is>
          <t>Höchste Rückforderung (€)</t>
        </is>
      </c>
      <c r="C11" s="28">
        <f>MAX(Nebenkostenabrechnung!I4:I12)</f>
        <v/>
      </c>
    </row>
    <row r="12">
      <c r="B12" s="25" t="inlineStr">
        <is>
          <t>Höchste Nachzahlung (€)</t>
        </is>
      </c>
      <c r="C12" s="29">
        <f>MIN(Nebenkostenabrechnung!I4:I12)</f>
        <v/>
      </c>
    </row>
    <row r="13"/>
    <row r="14"/>
    <row r="15">
      <c r="B15" s="32" t="inlineStr">
        <is>
          <t>Mieter</t>
        </is>
      </c>
      <c r="C15" s="32" t="inlineStr">
        <is>
          <t>Vorauszahlung gesamt (€)</t>
        </is>
      </c>
      <c r="D15" s="32" t="inlineStr">
        <is>
          <t>Tatsächliche Kosten (€)</t>
        </is>
      </c>
    </row>
    <row r="16">
      <c r="B16" s="33">
        <f>Nebenkostenabrechnung!B4</f>
        <v/>
      </c>
      <c r="C16" s="34">
        <f>Nebenkostenabrechnung!G4</f>
        <v/>
      </c>
      <c r="D16" s="34">
        <f>Nebenkostenabrechnung!H4</f>
        <v/>
      </c>
    </row>
    <row r="17">
      <c r="B17" s="35">
        <f>Nebenkostenabrechnung!B5</f>
        <v/>
      </c>
      <c r="C17" s="36">
        <f>Nebenkostenabrechnung!G5</f>
        <v/>
      </c>
      <c r="D17" s="36">
        <f>Nebenkostenabrechnung!H5</f>
        <v/>
      </c>
    </row>
    <row r="18">
      <c r="B18" s="33">
        <f>Nebenkostenabrechnung!B6</f>
        <v/>
      </c>
      <c r="C18" s="34">
        <f>Nebenkostenabrechnung!G6</f>
        <v/>
      </c>
      <c r="D18" s="34">
        <f>Nebenkostenabrechnung!H6</f>
        <v/>
      </c>
    </row>
    <row r="19">
      <c r="B19" s="35">
        <f>Nebenkostenabrechnung!B7</f>
        <v/>
      </c>
      <c r="C19" s="36">
        <f>Nebenkostenabrechnung!G7</f>
        <v/>
      </c>
      <c r="D19" s="36">
        <f>Nebenkostenabrechnung!H7</f>
        <v/>
      </c>
    </row>
    <row r="20">
      <c r="B20" s="33">
        <f>Nebenkostenabrechnung!B8</f>
        <v/>
      </c>
      <c r="C20" s="34">
        <f>Nebenkostenabrechnung!G8</f>
        <v/>
      </c>
      <c r="D20" s="34">
        <f>Nebenkostenabrechnung!H8</f>
        <v/>
      </c>
    </row>
    <row r="21">
      <c r="B21" s="35">
        <f>Nebenkostenabrechnung!B9</f>
        <v/>
      </c>
      <c r="C21" s="36">
        <f>Nebenkostenabrechnung!G9</f>
        <v/>
      </c>
      <c r="D21" s="36">
        <f>Nebenkostenabrechnung!H9</f>
        <v/>
      </c>
    </row>
    <row r="22">
      <c r="B22" s="33">
        <f>Nebenkostenabrechnung!B10</f>
        <v/>
      </c>
      <c r="C22" s="34">
        <f>Nebenkostenabrechnung!G10</f>
        <v/>
      </c>
      <c r="D22" s="34">
        <f>Nebenkostenabrechnung!H10</f>
        <v/>
      </c>
    </row>
    <row r="23">
      <c r="B23" s="35">
        <f>Nebenkostenabrechnung!B11</f>
        <v/>
      </c>
      <c r="C23" s="36">
        <f>Nebenkostenabrechnung!G11</f>
        <v/>
      </c>
      <c r="D23" s="36">
        <f>Nebenkostenabrechnung!H11</f>
        <v/>
      </c>
    </row>
    <row r="24">
      <c r="B24" s="33">
        <f>Nebenkostenabrechnung!B12</f>
        <v/>
      </c>
      <c r="C24" s="34">
        <f>Nebenkostenabrechnung!G12</f>
        <v/>
      </c>
      <c r="D24" s="34">
        <f>Nebenkostenabrechnung!H12</f>
        <v/>
      </c>
    </row>
    <row r="25"/>
    <row r="26"/>
    <row r="27">
      <c r="B27" s="32" t="inlineStr">
        <is>
          <t>Status</t>
        </is>
      </c>
      <c r="C27" s="32" t="inlineStr">
        <is>
          <t>Anzahl</t>
        </is>
      </c>
    </row>
    <row r="28">
      <c r="B28" s="33" t="inlineStr">
        <is>
          <t>Rückforderung Mieter</t>
        </is>
      </c>
      <c r="C28" s="33">
        <f>COUNTIF(Nebenkostenabrechnung!K4:K12,"Rückforderung Mieter")</f>
        <v/>
      </c>
    </row>
    <row r="29">
      <c r="B29" s="35" t="inlineStr">
        <is>
          <t>Nachzahlung Mieter</t>
        </is>
      </c>
      <c r="C29" s="35">
        <f>COUNTIF(Nebenkostenabrechnung!K4:K12,"Nachzahlung Mieter")</f>
        <v/>
      </c>
    </row>
    <row r="30">
      <c r="B30" s="33" t="inlineStr">
        <is>
          <t>Ausgeglichen</t>
        </is>
      </c>
      <c r="C30" s="33">
        <f>COUNTIF(Nebenkostenabrechnung!K4:K12,"Ausgeglichen")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30" customWidth="1" min="1" max="1"/>
    <col width="80" customWidth="1" min="2" max="2"/>
  </cols>
  <sheetData>
    <row r="1" ht="24" customHeight="1">
      <c r="A1" s="24" t="inlineStr">
        <is>
          <t>Hinweise zur Arbeitsmappe</t>
        </is>
      </c>
    </row>
    <row r="2"/>
    <row r="3" ht="55" customHeight="1">
      <c r="A3" s="37" t="inlineStr">
        <is>
          <t>Zweck der Arbeitsmappe</t>
        </is>
      </c>
      <c r="B3" s="38" t="inlineStr">
        <is>
          <t>Diese Arbeitsmappe unterstützt Vermieter bei der Erstellung und Kontrolle der jährlichen Nebenkostenabrechnung sowie bei der Ermittlung von Rückforderungen oder Nachzahlungen der Mieter.</t>
        </is>
      </c>
    </row>
    <row r="4" ht="55" customHeight="1">
      <c r="A4" s="37" t="inlineStr">
        <is>
          <t>Sheet: Nebenkostenabrechnung</t>
        </is>
      </c>
      <c r="B4" s="38" t="inlineStr">
        <is>
          <t>Enthält je Mietpartei die monatliche Vorauszahlung, die tatsächlich angefallenen Nebenkosten sowie die daraus berechnete Differenz. Positive Differenz = Rückforderung des Mieters (Guthaben), negative Differenz = Nachzahlung durch den Mieter. Gelbe Zellen (Vorauszahlung, Tatsächliche Kosten, Auszahlung erfolgt, Datum) sind Eingabefelder und können angepasst werden.</t>
        </is>
      </c>
    </row>
    <row r="5" ht="55" customHeight="1">
      <c r="A5" s="37" t="inlineStr">
        <is>
          <t>Formelspalten</t>
        </is>
      </c>
      <c r="B5" s="38" t="inlineStr">
        <is>
          <t>Spalte G (Vorauszahlung gesamt) = Monatl. Vorauszahlung x 12. Spalte I (Differenz) = Vorauszahlung gesamt minus tatsächliche Kosten. Spalte J (Abweichung %) = Differenz / Vorauszahlung gesamt. Spalte K (Status) klassifiziert automatisch per IF-Formel in Rückforderung, Nachzahlung oder Ausgeglichen.</t>
        </is>
      </c>
    </row>
    <row r="6" ht="55" customHeight="1">
      <c r="A6" s="37" t="inlineStr">
        <is>
          <t>Suche mit VLOOKUP</t>
        </is>
      </c>
      <c r="B6" s="38" t="inlineStr">
        <is>
          <t>Im unteren Bereich des ersten Sheets kann über eine Namenseingabe die Differenz eines bestimmten Mieters per VLOOKUP-Formel automatisch angezeigt werden.</t>
        </is>
      </c>
    </row>
    <row r="7" ht="55" customHeight="1">
      <c r="A7" s="37" t="inlineStr">
        <is>
          <t>Sheet: Dashboard</t>
        </is>
      </c>
      <c r="B7" s="38" t="inlineStr">
        <is>
          <t>Zeigt zentrale Kennzahlen (Summen, Durchschnitte, Anzahl Rückforderungen/Nachzahlungen) sowie zwei Diagramme: ein Balkendiagramm zum Vergleich von Vorauszahlung und tatsächlichen Kosten je Mieter und ein Kreisdiagramm zur Verteilung der Abrechnungsstatus.</t>
        </is>
      </c>
    </row>
    <row r="8" ht="55" customHeight="1">
      <c r="A8" s="37" t="inlineStr">
        <is>
          <t>Auszahlung erfolgt</t>
        </is>
      </c>
      <c r="B8" s="38" t="inlineStr">
        <is>
          <t>In Spalte L kann per Dropdown (Ja/Nein) vermerkt werden, ob eine fällige Rückzahlung an den Mieter bereits ausgezahlt wurde.</t>
        </is>
      </c>
    </row>
    <row r="9" ht="55" customHeight="1">
      <c r="A9" s="37" t="inlineStr">
        <is>
          <t>Rechtlicher Hinweis</t>
        </is>
      </c>
      <c r="B9" s="38" t="inlineStr">
        <is>
          <t>Die Frist zur Erstellung der Nebenkostenabrechnung beträgt gemäß § 556 Abs. 3 BGB grundsätzlich 12 Monate nach Ende des Abrechnungszeitraums. Diese Arbeitsmappe dient nur als Berechnungshilfe und ersetzt keine steuerliche oder rechtliche Beratung.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2026-07-21T17:12:32Z</dcterms:created>
  <dcterms:modified xmlns:dcterms="http://purl.org/dc/terms/" xmlns:xsi="http://www.w3.org/2001/XMLSchema-instance" xsi:type="dcterms:W3CDTF">2026-07-21T17:12:32Z</dcterms:modified>
</cp:coreProperties>
</file>