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stenanalys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TT.MM.JJJJ"/>
    <numFmt numFmtId="165" formatCode="#.##0,00 &quot;€&quot;"/>
    <numFmt numFmtId="166" formatCode="0,0 %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5"/>
    </font>
    <font>
      <name val="Calibri"/>
      <b val="1"/>
      <color rgb="00FFFFFF"/>
      <sz val="12"/>
    </font>
    <font>
      <name val="Calibri"/>
      <b val="1"/>
      <color rgb="001E293B"/>
      <sz val="11"/>
    </font>
    <font>
      <name val="Calibri"/>
      <b val="1"/>
      <color rgb="0016A34A"/>
      <sz val="11"/>
    </font>
    <font>
      <name val="Calibri"/>
      <b val="1"/>
      <color rgb="00C8102E"/>
      <sz val="12"/>
    </font>
  </fonts>
  <fills count="8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EEF2F7"/>
      </patternFill>
    </fill>
    <fill>
      <patternFill patternType="solid">
        <fgColor rgb="00FFFBEB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2C4C73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0">
      <alignment horizontal="left" vertical="center" wrapText="1"/>
    </xf>
    <xf numFmtId="165" fontId="3" fillId="0" borderId="1" applyAlignment="1" pivotButton="0" quotePrefix="0" xfId="0">
      <alignment horizontal="right" vertical="center"/>
    </xf>
    <xf numFmtId="0" fontId="2" fillId="2" borderId="0" pivotButton="0" quotePrefix="0" xfId="0"/>
    <xf numFmtId="0" fontId="0" fillId="2" borderId="1" pivotButton="0" quotePrefix="0" xfId="0"/>
    <xf numFmtId="165" fontId="2" fillId="2" borderId="1" applyAlignment="1" pivotButton="0" quotePrefix="0" xfId="0">
      <alignment horizontal="right" vertical="center"/>
    </xf>
    <xf numFmtId="0" fontId="5" fillId="5" borderId="0" applyAlignment="1" pivotButton="0" quotePrefix="0" xfId="0">
      <alignment horizontal="center" vertical="center" wrapText="1"/>
    </xf>
    <xf numFmtId="0" fontId="6" fillId="5" borderId="0" pivotButton="0" quotePrefix="0" xfId="0"/>
    <xf numFmtId="0" fontId="0" fillId="5" borderId="0" pivotButton="0" quotePrefix="0" xfId="0"/>
    <xf numFmtId="0" fontId="4" fillId="6" borderId="1" pivotButton="0" quotePrefix="0" xfId="0"/>
    <xf numFmtId="165" fontId="7" fillId="6" borderId="1" applyAlignment="1" pivotButton="0" quotePrefix="0" xfId="0">
      <alignment horizontal="right" vertical="center"/>
    </xf>
    <xf numFmtId="0" fontId="4" fillId="0" borderId="1" pivotButton="0" quotePrefix="0" xfId="0"/>
    <xf numFmtId="165" fontId="7" fillId="0" borderId="1" applyAlignment="1" pivotButton="0" quotePrefix="0" xfId="0">
      <alignment horizontal="right" vertical="center"/>
    </xf>
    <xf numFmtId="165" fontId="8" fillId="6" borderId="1" applyAlignment="1" pivotButton="0" quotePrefix="0" xfId="0">
      <alignment horizontal="right" vertical="center"/>
    </xf>
    <xf numFmtId="166" fontId="8" fillId="0" borderId="1" applyAlignment="1" pivotButton="0" quotePrefix="0" xfId="0">
      <alignment horizontal="right" vertical="center"/>
    </xf>
    <xf numFmtId="1" fontId="7" fillId="0" borderId="1" applyAlignment="1" pivotButton="0" quotePrefix="0" xfId="0">
      <alignment horizontal="right" vertical="center"/>
    </xf>
    <xf numFmtId="1" fontId="7" fillId="6" borderId="1" applyAlignment="1" pivotButton="0" quotePrefix="0" xfId="0">
      <alignment horizontal="right" vertical="center"/>
    </xf>
    <xf numFmtId="0" fontId="9" fillId="0" borderId="0" pivotButton="0" quotePrefix="0" xfId="0"/>
    <xf numFmtId="0" fontId="2" fillId="2" borderId="1" pivotButton="0" quotePrefix="0" xfId="0"/>
    <xf numFmtId="0" fontId="3" fillId="4" borderId="1" pivotButton="0" quotePrefix="0" xfId="0"/>
    <xf numFmtId="0" fontId="2" fillId="7" borderId="1" applyAlignment="1" pivotButton="0" quotePrefix="0" xfId="0">
      <alignment horizontal="center" vertical="center" wrapText="1"/>
    </xf>
    <xf numFmtId="0" fontId="3" fillId="6" borderId="1" pivotButton="0" quotePrefix="0" xfId="0"/>
    <xf numFmtId="165" fontId="3" fillId="6" borderId="1" applyAlignment="1" pivotButton="0" quotePrefix="0" xfId="0">
      <alignment horizontal="right" vertical="center"/>
    </xf>
    <xf numFmtId="0" fontId="3" fillId="0" borderId="1" pivotButton="0" quotePrefix="0" xfId="0"/>
    <xf numFmtId="0" fontId="2" fillId="2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4" fontId="3" fillId="0" borderId="1" applyAlignment="1" pivotButton="0" quotePrefix="0" xfId="0">
      <alignment horizontal="left" vertical="center" wrapText="1"/>
    </xf>
    <xf numFmtId="165" fontId="3" fillId="0" borderId="1" applyAlignment="1" pivotButton="0" quotePrefix="0" xfId="0">
      <alignment horizontal="right" vertical="center"/>
    </xf>
    <xf numFmtId="165" fontId="2" fillId="2" borderId="1" applyAlignment="1" pivotButton="0" quotePrefix="0" xfId="0">
      <alignment horizontal="right" vertical="center"/>
    </xf>
    <xf numFmtId="165" fontId="7" fillId="6" borderId="1" applyAlignment="1" pivotButton="0" quotePrefix="0" xfId="0">
      <alignment horizontal="right" vertical="center"/>
    </xf>
    <xf numFmtId="165" fontId="7" fillId="0" borderId="1" applyAlignment="1" pivotButton="0" quotePrefix="0" xfId="0">
      <alignment horizontal="right" vertical="center"/>
    </xf>
    <xf numFmtId="165" fontId="8" fillId="6" borderId="1" applyAlignment="1" pivotButton="0" quotePrefix="0" xfId="0">
      <alignment horizontal="right" vertical="center"/>
    </xf>
    <xf numFmtId="166" fontId="8" fillId="0" borderId="1" applyAlignment="1" pivotButton="0" quotePrefix="0" xfId="0">
      <alignment horizontal="right" vertical="center"/>
    </xf>
    <xf numFmtId="165" fontId="3" fillId="6" borderId="1" applyAlignment="1" pivotButton="0" quotePrefix="0" xfId="0">
      <alignment horizontal="right" vertical="center"/>
    </xf>
    <xf numFmtId="0" fontId="0" fillId="0" borderId="4" pivotButton="0" quotePrefix="0" xfId="0"/>
  </cellXfs>
  <cellStyles count="1">
    <cellStyle name="Normal" xfId="0" builtinId="0" hidden="0"/>
  </cellStyles>
  <dxfs count="2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Ist-Kosten vs. Zielkosten je Kostenart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'Kostenanalyse'!H2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'Kostenanalyse'!$D$3:$D$12</f>
            </numRef>
          </cat>
          <val>
            <numRef>
              <f>'Kostenanalyse'!$H$3:$H$12</f>
            </numRef>
          </val>
        </ser>
        <ser>
          <idx val="1"/>
          <order val="1"/>
          <tx>
            <strRef>
              <f>'Kostenanalyse'!I2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'Kostenanalyse'!$D$3:$D$12</f>
            </numRef>
          </cat>
          <val>
            <numRef>
              <f>'Kostenanalyse'!$I$3:$I$12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Kostenverteilung (Ist)</a:t>
            </a:r>
          </a:p>
        </rich>
      </tx>
    </title>
    <plotArea>
      <pieChart>
        <varyColors val="1"/>
        <ser>
          <idx val="0"/>
          <order val="0"/>
          <tx>
            <strRef>
              <f>'Kostenanalyse'!H2</f>
            </strRef>
          </tx>
          <spPr>
            <a:ln xmlns:a="http://schemas.openxmlformats.org/drawingml/2006/main">
              <a:prstDash val="solid"/>
            </a:ln>
          </spPr>
          <cat>
            <numRef>
              <f>'Kostenanalyse'!$D$3:$D$12</f>
            </numRef>
          </cat>
          <val>
            <numRef>
              <f>'Kostenanalyse'!$H$3:$H$12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Einsparpotenzial nach Kostenart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'Kostenanalyse'!J2</f>
            </strRef>
          </tx>
          <spPr>
            <a:solidFill xmlns:a="http://schemas.openxmlformats.org/drawingml/2006/main">
              <a:srgbClr val="1E3A5F"/>
            </a:solidFill>
            <a:ln xmlns:a="http://schemas.openxmlformats.org/drawingml/2006/main">
              <a:prstDash val="solid"/>
            </a:ln>
          </spPr>
          <cat>
            <numRef>
              <f>'Kostenanalyse'!$D$3:$D$12</f>
            </numRef>
          </cat>
          <val>
            <numRef>
              <f>'Kostenanalyse'!$J$3:$J$12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61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13</col>
      <colOff>0</colOff>
      <row>2</row>
      <rowOff>0</rowOff>
    </from>
    <ext cx="61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16" customWidth="1" min="3" max="3"/>
    <col width="18" customWidth="1" min="4" max="4"/>
    <col width="14" customWidth="1" min="5" max="5"/>
    <col width="14" customWidth="1" min="6" max="6"/>
    <col width="24" customWidth="1" min="7" max="7"/>
    <col width="13" customWidth="1" min="8" max="8"/>
    <col width="13" customWidth="1" min="9" max="9"/>
    <col width="15" customWidth="1" min="10" max="10"/>
    <col width="14" customWidth="1" min="11" max="11"/>
    <col width="12" customWidth="1" min="12" max="12"/>
    <col width="18" customWidth="1" min="13" max="13"/>
    <col width="12" customWidth="1" min="14" max="14"/>
    <col width="15" customWidth="1" min="15" max="15"/>
    <col width="10" customWidth="1" min="16" max="16"/>
    <col width="32" customWidth="1" min="17" max="17"/>
    <col width="12" customWidth="1" min="18" max="18"/>
    <col width="30" customWidth="1" min="19" max="19"/>
  </cols>
  <sheetData>
    <row r="1" ht="26" customHeight="1">
      <c r="A1" s="1" t="inlineStr">
        <is>
          <t>Nebenkosten senken – Kostenanalyse für Vermieter (Abrechnungsjahr 2026)</t>
        </is>
      </c>
    </row>
    <row r="2" ht="30" customHeight="1">
      <c r="A2" s="2" t="inlineStr">
        <is>
          <t>Kosten-ID</t>
        </is>
      </c>
      <c r="B2" s="2" t="inlineStr">
        <is>
          <t>Objekt</t>
        </is>
      </c>
      <c r="C2" s="2" t="inlineStr">
        <is>
          <t>Stadt</t>
        </is>
      </c>
      <c r="D2" s="2" t="inlineStr">
        <is>
          <t>Kostenart</t>
        </is>
      </c>
      <c r="E2" s="2" t="inlineStr">
        <is>
          <t>Abrechnungsjahr</t>
        </is>
      </c>
      <c r="F2" s="2" t="inlineStr">
        <is>
          <t>Rechnungsdatum</t>
        </is>
      </c>
      <c r="G2" s="2" t="inlineStr">
        <is>
          <t>Anbieter</t>
        </is>
      </c>
      <c r="H2" s="2" t="inlineStr">
        <is>
          <t>Ist-Kosten</t>
        </is>
      </c>
      <c r="I2" s="2" t="inlineStr">
        <is>
          <t>Zielkosten</t>
        </is>
      </c>
      <c r="J2" s="2" t="inlineStr">
        <is>
          <t>Einsparpotenzial €</t>
        </is>
      </c>
      <c r="K2" s="2" t="inlineStr">
        <is>
          <t>Einsparpotenzial %</t>
        </is>
      </c>
      <c r="L2" s="2" t="inlineStr">
        <is>
          <t>Umlagefähig?</t>
        </is>
      </c>
      <c r="M2" s="2" t="inlineStr">
        <is>
          <t>Umlageschlüssel</t>
        </is>
      </c>
      <c r="N2" s="2" t="inlineStr">
        <is>
          <t>Mieteranteil %</t>
        </is>
      </c>
      <c r="O2" s="2" t="inlineStr">
        <is>
          <t>Vermieteranteil €</t>
        </is>
      </c>
      <c r="P2" s="2" t="inlineStr">
        <is>
          <t>Priorität</t>
        </is>
      </c>
      <c r="Q2" s="2" t="inlineStr">
        <is>
          <t>Maßnahme</t>
        </is>
      </c>
      <c r="R2" s="2" t="inlineStr">
        <is>
          <t>Status</t>
        </is>
      </c>
      <c r="S2" s="2" t="inlineStr">
        <is>
          <t>Notizen</t>
        </is>
      </c>
    </row>
    <row r="3">
      <c r="A3" s="3" t="inlineStr">
        <is>
          <t>NK-001</t>
        </is>
      </c>
      <c r="B3" s="4" t="inlineStr">
        <is>
          <t>Wohnhaus Torstraße 12</t>
        </is>
      </c>
      <c r="C3" s="4" t="inlineStr">
        <is>
          <t>Berlin</t>
        </is>
      </c>
      <c r="D3" s="4" t="inlineStr">
        <is>
          <t>Heizkosten</t>
        </is>
      </c>
      <c r="E3" s="3" t="n">
        <v>2026</v>
      </c>
      <c r="F3" s="37" t="n">
        <v>46096</v>
      </c>
      <c r="G3" s="6" t="inlineStr">
        <is>
          <t>Berliner Energieversorgung</t>
        </is>
      </c>
      <c r="H3" s="38" t="n">
        <v>18450</v>
      </c>
      <c r="I3" s="38" t="n">
        <v>16800</v>
      </c>
      <c r="J3" s="39">
        <f>MAX(0,I3-H3)</f>
        <v/>
      </c>
      <c r="K3" s="40">
        <f>IFERROR(J3/H3,0)</f>
        <v/>
      </c>
      <c r="L3" s="10" t="n"/>
      <c r="M3" s="6" t="n"/>
      <c r="N3" s="40" t="inlineStr">
        <is>
          <t>Ja</t>
        </is>
      </c>
      <c r="O3" s="39">
        <f>IF(L3="Ja",J3*(1-N3),J3)</f>
        <v/>
      </c>
      <c r="P3" s="3">
        <f>IF(J3&gt;=1000,"Hoch",IF(J3&gt;=300,"Mittel","Niedrig"))</f>
        <v/>
      </c>
      <c r="Q3" s="6" t="inlineStr">
        <is>
          <t>Verbrauch 70/30</t>
        </is>
      </c>
      <c r="R3" s="10" t="n">
        <v>0.7</v>
      </c>
      <c r="S3" s="6" t="n"/>
    </row>
    <row r="4">
      <c r="A4" s="11" t="inlineStr">
        <is>
          <t>NK-002</t>
        </is>
      </c>
      <c r="B4" s="12" t="inlineStr">
        <is>
          <t>Residenz am Isartor</t>
        </is>
      </c>
      <c r="C4" s="12" t="inlineStr">
        <is>
          <t>München</t>
        </is>
      </c>
      <c r="D4" s="12" t="inlineStr">
        <is>
          <t>Wasser/Abwasser</t>
        </is>
      </c>
      <c r="E4" s="11" t="n">
        <v>2026</v>
      </c>
      <c r="F4" s="41" t="n">
        <v>46073</v>
      </c>
      <c r="G4" s="6" t="inlineStr">
        <is>
          <t>Stadtwerke München</t>
        </is>
      </c>
      <c r="H4" s="38" t="n">
        <v>9680</v>
      </c>
      <c r="I4" s="38" t="n">
        <v>8900</v>
      </c>
      <c r="J4" s="42">
        <f>MAX(0,I4-H4)</f>
        <v/>
      </c>
      <c r="K4" s="40">
        <f>IFERROR(J4/H4,0)</f>
        <v/>
      </c>
      <c r="L4" s="10" t="n"/>
      <c r="M4" s="6" t="n"/>
      <c r="N4" s="40" t="inlineStr">
        <is>
          <t>Ja</t>
        </is>
      </c>
      <c r="O4" s="42">
        <f>IF(L4="Ja",J4*(1-N4),J4)</f>
        <v/>
      </c>
      <c r="P4" s="11">
        <f>IF(J4&gt;=1000,"Hoch",IF(J4&gt;=300,"Mittel","Niedrig"))</f>
        <v/>
      </c>
      <c r="Q4" s="6" t="inlineStr">
        <is>
          <t>Wohneinheiten</t>
        </is>
      </c>
      <c r="R4" s="10" t="n">
        <v>0.85</v>
      </c>
      <c r="S4" s="6" t="n"/>
    </row>
    <row r="5">
      <c r="A5" s="3" t="inlineStr">
        <is>
          <t>NK-003</t>
        </is>
      </c>
      <c r="B5" s="4" t="inlineStr">
        <is>
          <t>Alsterhof 5</t>
        </is>
      </c>
      <c r="C5" s="4" t="inlineStr">
        <is>
          <t>Hamburg</t>
        </is>
      </c>
      <c r="D5" s="4" t="inlineStr">
        <is>
          <t>Hausreinigung</t>
        </is>
      </c>
      <c r="E5" s="3" t="n">
        <v>2026</v>
      </c>
      <c r="F5" s="37" t="n">
        <v>46053</v>
      </c>
      <c r="G5" s="6" t="inlineStr">
        <is>
          <t>NordSauber GmbH</t>
        </is>
      </c>
      <c r="H5" s="38" t="n">
        <v>7200</v>
      </c>
      <c r="I5" s="38" t="n">
        <v>5900</v>
      </c>
      <c r="J5" s="39">
        <f>MAX(0,I5-H5)</f>
        <v/>
      </c>
      <c r="K5" s="40">
        <f>IFERROR(J5/H5,0)</f>
        <v/>
      </c>
      <c r="L5" s="10" t="n"/>
      <c r="M5" s="6" t="n"/>
      <c r="N5" s="40" t="inlineStr">
        <is>
          <t>Ja</t>
        </is>
      </c>
      <c r="O5" s="39">
        <f>IF(L5="Ja",J5*(1-N5),J5)</f>
        <v/>
      </c>
      <c r="P5" s="3">
        <f>IF(J5&gt;=1000,"Hoch",IF(J5&gt;=300,"Mittel","Niedrig"))</f>
        <v/>
      </c>
      <c r="Q5" s="6" t="inlineStr">
        <is>
          <t>Miteigentumsanteile</t>
        </is>
      </c>
      <c r="R5" s="10" t="n">
        <v>0.9</v>
      </c>
      <c r="S5" s="6" t="n"/>
    </row>
    <row r="6">
      <c r="A6" s="11" t="inlineStr">
        <is>
          <t>NK-004</t>
        </is>
      </c>
      <c r="B6" s="12" t="inlineStr">
        <is>
          <t>Rheinblick 8</t>
        </is>
      </c>
      <c r="C6" s="12" t="inlineStr">
        <is>
          <t>Köln</t>
        </is>
      </c>
      <c r="D6" s="12" t="inlineStr">
        <is>
          <t>Gartenpflege</t>
        </is>
      </c>
      <c r="E6" s="11" t="n">
        <v>2026</v>
      </c>
      <c r="F6" s="41" t="n">
        <v>46122</v>
      </c>
      <c r="G6" s="6" t="inlineStr">
        <is>
          <t>Grün &amp; Pflege Weber</t>
        </is>
      </c>
      <c r="H6" s="38" t="n">
        <v>5400</v>
      </c>
      <c r="I6" s="38" t="n">
        <v>4600</v>
      </c>
      <c r="J6" s="42">
        <f>MAX(0,I6-H6)</f>
        <v/>
      </c>
      <c r="K6" s="40">
        <f>IFERROR(J6/H6,0)</f>
        <v/>
      </c>
      <c r="L6" s="10" t="n"/>
      <c r="M6" s="6" t="n"/>
      <c r="N6" s="40" t="inlineStr">
        <is>
          <t>Ja</t>
        </is>
      </c>
      <c r="O6" s="42">
        <f>IF(L6="Ja",J6*(1-N6),J6)</f>
        <v/>
      </c>
      <c r="P6" s="11">
        <f>IF(J6&gt;=1000,"Hoch",IF(J6&gt;=300,"Mittel","Niedrig"))</f>
        <v/>
      </c>
      <c r="Q6" s="6" t="inlineStr">
        <is>
          <t>Wohnfläche</t>
        </is>
      </c>
      <c r="R6" s="10" t="n">
        <v>0.8</v>
      </c>
      <c r="S6" s="6" t="n"/>
    </row>
    <row r="7">
      <c r="A7" s="3" t="inlineStr">
        <is>
          <t>NK-005</t>
        </is>
      </c>
      <c r="B7" s="4" t="inlineStr">
        <is>
          <t>Mainufer 21</t>
        </is>
      </c>
      <c r="C7" s="4" t="inlineStr">
        <is>
          <t>Frankfurt am Main</t>
        </is>
      </c>
      <c r="D7" s="4" t="inlineStr">
        <is>
          <t>Aufzugwartung</t>
        </is>
      </c>
      <c r="E7" s="3" t="n">
        <v>2026</v>
      </c>
      <c r="F7" s="37" t="n">
        <v>46147</v>
      </c>
      <c r="G7" s="6" t="inlineStr">
        <is>
          <t>LiftService Rhein-Main</t>
        </is>
      </c>
      <c r="H7" s="38" t="n">
        <v>4850</v>
      </c>
      <c r="I7" s="38" t="n">
        <v>4300</v>
      </c>
      <c r="J7" s="39">
        <f>MAX(0,I7-H7)</f>
        <v/>
      </c>
      <c r="K7" s="40">
        <f>IFERROR(J7/H7,0)</f>
        <v/>
      </c>
      <c r="L7" s="10" t="n"/>
      <c r="M7" s="6" t="n"/>
      <c r="N7" s="40" t="inlineStr">
        <is>
          <t>Ja</t>
        </is>
      </c>
      <c r="O7" s="39">
        <f>IF(L7="Ja",J7*(1-N7),J7)</f>
        <v/>
      </c>
      <c r="P7" s="3">
        <f>IF(J7&gt;=1000,"Hoch",IF(J7&gt;=300,"Mittel","Niedrig"))</f>
        <v/>
      </c>
      <c r="Q7" s="6" t="inlineStr">
        <is>
          <t>Wohneinheiten</t>
        </is>
      </c>
      <c r="R7" s="10" t="n">
        <v>0.9</v>
      </c>
      <c r="S7" s="6" t="n"/>
    </row>
    <row r="8">
      <c r="A8" s="11" t="inlineStr">
        <is>
          <t>NK-006</t>
        </is>
      </c>
      <c r="B8" s="12" t="inlineStr">
        <is>
          <t>Schlossstraße 3</t>
        </is>
      </c>
      <c r="C8" s="12" t="inlineStr">
        <is>
          <t>Stuttgart</t>
        </is>
      </c>
      <c r="D8" s="12" t="inlineStr">
        <is>
          <t>Gebäudeversicherung</t>
        </is>
      </c>
      <c r="E8" s="11" t="n">
        <v>2026</v>
      </c>
      <c r="F8" s="41" t="n">
        <v>46037</v>
      </c>
      <c r="G8" s="6" t="inlineStr">
        <is>
          <t>SicherHaus AG</t>
        </is>
      </c>
      <c r="H8" s="38" t="n">
        <v>6300</v>
      </c>
      <c r="I8" s="38" t="n">
        <v>5600</v>
      </c>
      <c r="J8" s="42">
        <f>MAX(0,I8-H8)</f>
        <v/>
      </c>
      <c r="K8" s="40">
        <f>IFERROR(J8/H8,0)</f>
        <v/>
      </c>
      <c r="L8" s="10" t="n"/>
      <c r="M8" s="6" t="n"/>
      <c r="N8" s="40" t="inlineStr">
        <is>
          <t>Nein</t>
        </is>
      </c>
      <c r="O8" s="42">
        <f>IF(L8="Ja",J8*(1-N8),J8)</f>
        <v/>
      </c>
      <c r="P8" s="11">
        <f>IF(J8&gt;=1000,"Hoch",IF(J8&gt;=300,"Mittel","Niedrig"))</f>
        <v/>
      </c>
      <c r="Q8" s="6" t="inlineStr">
        <is>
          <t>Keine Umlage</t>
        </is>
      </c>
      <c r="R8" s="10" t="n">
        <v>0</v>
      </c>
      <c r="S8" s="6" t="n"/>
    </row>
    <row r="9">
      <c r="A9" s="3" t="inlineStr">
        <is>
          <t>NK-007</t>
        </is>
      </c>
      <c r="B9" s="4" t="inlineStr">
        <is>
          <t>Königsallee 44</t>
        </is>
      </c>
      <c r="C9" s="4" t="inlineStr">
        <is>
          <t>Düsseldorf</t>
        </is>
      </c>
      <c r="D9" s="4" t="inlineStr">
        <is>
          <t>Müllentsorgung</t>
        </is>
      </c>
      <c r="E9" s="3" t="n">
        <v>2026</v>
      </c>
      <c r="F9" s="37" t="n">
        <v>46082</v>
      </c>
      <c r="G9" s="6" t="inlineStr">
        <is>
          <t>RheinClean Entsorgung</t>
        </is>
      </c>
      <c r="H9" s="38" t="n">
        <v>4200</v>
      </c>
      <c r="I9" s="38" t="n">
        <v>3700</v>
      </c>
      <c r="J9" s="39">
        <f>MAX(0,I9-H9)</f>
        <v/>
      </c>
      <c r="K9" s="40">
        <f>IFERROR(J9/H9,0)</f>
        <v/>
      </c>
      <c r="L9" s="10" t="n"/>
      <c r="M9" s="6" t="n"/>
      <c r="N9" s="40" t="inlineStr">
        <is>
          <t>Ja</t>
        </is>
      </c>
      <c r="O9" s="39">
        <f>IF(L9="Ja",J9*(1-N9),J9)</f>
        <v/>
      </c>
      <c r="P9" s="3">
        <f>IF(J9&gt;=1000,"Hoch",IF(J9&gt;=300,"Mittel","Niedrig"))</f>
        <v/>
      </c>
      <c r="Q9" s="6" t="inlineStr">
        <is>
          <t>Personenzahl</t>
        </is>
      </c>
      <c r="R9" s="10" t="n">
        <v>0.85</v>
      </c>
      <c r="S9" s="6" t="n"/>
    </row>
    <row r="10">
      <c r="A10" s="11" t="inlineStr">
        <is>
          <t>NK-008</t>
        </is>
      </c>
      <c r="B10" s="12" t="inlineStr">
        <is>
          <t>Karl-Liebknecht-Str. 9</t>
        </is>
      </c>
      <c r="C10" s="12" t="inlineStr">
        <is>
          <t>Leipzig</t>
        </is>
      </c>
      <c r="D10" s="12" t="inlineStr">
        <is>
          <t>Allgemeinstrom</t>
        </is>
      </c>
      <c r="E10" s="11" t="n">
        <v>2026</v>
      </c>
      <c r="F10" s="41" t="n">
        <v>46067</v>
      </c>
      <c r="G10" s="6" t="inlineStr">
        <is>
          <t>SachsenStrom</t>
        </is>
      </c>
      <c r="H10" s="38" t="n">
        <v>2950</v>
      </c>
      <c r="I10" s="38" t="n">
        <v>2400</v>
      </c>
      <c r="J10" s="42">
        <f>MAX(0,I10-H10)</f>
        <v/>
      </c>
      <c r="K10" s="40">
        <f>IFERROR(J10/H10,0)</f>
        <v/>
      </c>
      <c r="L10" s="10" t="n"/>
      <c r="M10" s="6" t="n"/>
      <c r="N10" s="40" t="inlineStr">
        <is>
          <t>Ja</t>
        </is>
      </c>
      <c r="O10" s="42">
        <f>IF(L10="Ja",J10*(1-N10),J10)</f>
        <v/>
      </c>
      <c r="P10" s="11">
        <f>IF(J10&gt;=1000,"Hoch",IF(J10&gt;=300,"Mittel","Niedrig"))</f>
        <v/>
      </c>
      <c r="Q10" s="6" t="inlineStr">
        <is>
          <t>Wohneinheiten</t>
        </is>
      </c>
      <c r="R10" s="10" t="n">
        <v>0.9</v>
      </c>
      <c r="S10" s="6" t="n"/>
    </row>
    <row r="11">
      <c r="A11" s="3" t="inlineStr">
        <is>
          <t>NK-009</t>
        </is>
      </c>
      <c r="B11" s="4" t="inlineStr">
        <is>
          <t>Altmarkt 7</t>
        </is>
      </c>
      <c r="C11" s="4" t="inlineStr">
        <is>
          <t>Dresden</t>
        </is>
      </c>
      <c r="D11" s="4" t="inlineStr">
        <is>
          <t>Schornsteinfeger</t>
        </is>
      </c>
      <c r="E11" s="3" t="n">
        <v>2026</v>
      </c>
      <c r="F11" s="37" t="n">
        <v>46174</v>
      </c>
      <c r="G11" s="6" t="inlineStr">
        <is>
          <t>Meister Hoffmann</t>
        </is>
      </c>
      <c r="H11" s="38" t="n">
        <v>1150</v>
      </c>
      <c r="I11" s="38" t="n">
        <v>1150</v>
      </c>
      <c r="J11" s="39">
        <f>MAX(0,I11-H11)</f>
        <v/>
      </c>
      <c r="K11" s="40">
        <f>IFERROR(J11/H11,0)</f>
        <v/>
      </c>
      <c r="L11" s="10" t="n"/>
      <c r="M11" s="6" t="n"/>
      <c r="N11" s="40" t="inlineStr">
        <is>
          <t>Ja</t>
        </is>
      </c>
      <c r="O11" s="39">
        <f>IF(L11="Ja",J11*(1-N11),J11)</f>
        <v/>
      </c>
      <c r="P11" s="3">
        <f>IF(J11&gt;=1000,"Hoch",IF(J11&gt;=300,"Mittel","Niedrig"))</f>
        <v/>
      </c>
      <c r="Q11" s="6" t="inlineStr">
        <is>
          <t>Wohneinheiten</t>
        </is>
      </c>
      <c r="R11" s="10" t="n">
        <v>0.9</v>
      </c>
      <c r="S11" s="6" t="n"/>
    </row>
    <row r="12">
      <c r="A12" s="11" t="inlineStr">
        <is>
          <t>NK-010</t>
        </is>
      </c>
      <c r="B12" s="12" t="inlineStr">
        <is>
          <t>Lister Platz 2</t>
        </is>
      </c>
      <c r="C12" s="12" t="inlineStr">
        <is>
          <t>Hannover</t>
        </is>
      </c>
      <c r="D12" s="12" t="inlineStr">
        <is>
          <t>Hausmeisterdienst</t>
        </is>
      </c>
      <c r="E12" s="11" t="n">
        <v>2026</v>
      </c>
      <c r="F12" s="41" t="n">
        <v>46137</v>
      </c>
      <c r="G12" s="6" t="inlineStr">
        <is>
          <t>Service Bauer</t>
        </is>
      </c>
      <c r="H12" s="38" t="n">
        <v>8400</v>
      </c>
      <c r="I12" s="38" t="n">
        <v>7000</v>
      </c>
      <c r="J12" s="42">
        <f>MAX(0,I12-H12)</f>
        <v/>
      </c>
      <c r="K12" s="40">
        <f>IFERROR(J12/H12,0)</f>
        <v/>
      </c>
      <c r="L12" s="10" t="n"/>
      <c r="M12" s="6" t="n"/>
      <c r="N12" s="40" t="inlineStr">
        <is>
          <t>Ja</t>
        </is>
      </c>
      <c r="O12" s="42">
        <f>IF(L12="Ja",J12*(1-N12),J12)</f>
        <v/>
      </c>
      <c r="P12" s="11">
        <f>IF(J12&gt;=1000,"Hoch",IF(J12&gt;=300,"Mittel","Niedrig"))</f>
        <v/>
      </c>
      <c r="Q12" s="6" t="inlineStr">
        <is>
          <t>Wohnfläche</t>
        </is>
      </c>
      <c r="R12" s="10" t="n">
        <v>0.8</v>
      </c>
      <c r="S12" s="6" t="n"/>
    </row>
    <row r="13">
      <c r="A13" s="15" t="inlineStr">
        <is>
          <t>Summe</t>
        </is>
      </c>
      <c r="B13" s="16" t="n"/>
      <c r="C13" s="16" t="n"/>
      <c r="D13" s="16" t="n"/>
      <c r="E13" s="16" t="n"/>
      <c r="F13" s="16" t="n"/>
      <c r="G13" s="16" t="n"/>
      <c r="H13" s="43">
        <f>SUM(H3:H12)</f>
        <v/>
      </c>
      <c r="I13" s="43">
        <f>SUM(I3:I12)</f>
        <v/>
      </c>
      <c r="J13" s="43">
        <f>SUM(J3:J12)</f>
        <v/>
      </c>
      <c r="K13" s="16" t="n"/>
      <c r="L13" s="16" t="n"/>
      <c r="M13" s="16" t="n"/>
      <c r="N13" s="16" t="n"/>
      <c r="O13" s="43">
        <f>SUM(O3:O12)</f>
        <v/>
      </c>
      <c r="P13" s="16" t="n"/>
      <c r="Q13" s="16" t="n"/>
      <c r="R13" s="16" t="n"/>
      <c r="S13" s="16" t="n"/>
    </row>
  </sheetData>
  <mergeCells count="1">
    <mergeCell ref="A1:S1"/>
  </mergeCells>
  <conditionalFormatting sqref="J3:J12">
    <cfRule type="expression" priority="1" dxfId="0" stopIfTrue="1">
      <formula>J3&gt;0</formula>
    </cfRule>
    <cfRule type="expression" priority="2" dxfId="1" stopIfTrue="1">
      <formula>J3=0</formula>
    </cfRule>
  </conditionalFormatting>
  <conditionalFormatting sqref="P3:P12">
    <cfRule type="expression" priority="3" dxfId="1" stopIfTrue="1">
      <formula>P3="Hoch"</formula>
    </cfRule>
  </conditionalFormatting>
  <dataValidations count="2">
    <dataValidation sqref="L3:L12" showErrorMessage="1" showInputMessage="1" allowBlank="1" type="list">
      <formula1>"Ja,Nein"</formula1>
    </dataValidation>
    <dataValidation sqref="R3:R12" showErrorMessage="1" showInputMessage="1" allowBlank="1" type="list">
      <formula1>"Offen,In Prüfung,Beauftragt,Umgesetzt"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6" customWidth="1" min="3" max="3"/>
    <col width="16" customWidth="1" min="4" max="4"/>
    <col width="16" customWidth="1" min="5" max="5"/>
  </cols>
  <sheetData>
    <row r="1" ht="28" customHeight="1">
      <c r="A1" s="18" t="inlineStr">
        <is>
          <t>Dashboard – Nebenkosten-Übersicht 2026</t>
        </is>
      </c>
    </row>
    <row r="2"/>
    <row r="3">
      <c r="A3" s="19" t="inlineStr">
        <is>
          <t>Kennzahlen</t>
        </is>
      </c>
    </row>
    <row r="4">
      <c r="A4" s="21" t="inlineStr">
        <is>
          <t>Gesamtkosten Ist</t>
        </is>
      </c>
      <c r="B4" s="44">
        <f>SUM(Kostenanalyse!H3:H12)</f>
        <v/>
      </c>
    </row>
    <row r="5">
      <c r="A5" s="23" t="inlineStr">
        <is>
          <t>Gesamtkosten Ziel</t>
        </is>
      </c>
      <c r="B5" s="45">
        <f>SUM(Kostenanalyse!I3:I12)</f>
        <v/>
      </c>
    </row>
    <row r="6">
      <c r="A6" s="21" t="inlineStr">
        <is>
          <t>Gesamtes Einsparpotenzial</t>
        </is>
      </c>
      <c r="B6" s="46">
        <f>SUM(Kostenanalyse!J3:J12)</f>
        <v/>
      </c>
    </row>
    <row r="7">
      <c r="A7" s="23" t="inlineStr">
        <is>
          <t>Ø Einsparpotenzial %</t>
        </is>
      </c>
      <c r="B7" s="47">
        <f>IFERROR(AVERAGE(Kostenanalyse!K3:K12),0)</f>
        <v/>
      </c>
    </row>
    <row r="8">
      <c r="A8" s="21" t="inlineStr">
        <is>
          <t>Vermieteranteil Einsparpotenzial</t>
        </is>
      </c>
      <c r="B8" s="46">
        <f>SUM(Kostenanalyse!O3:O12)</f>
        <v/>
      </c>
    </row>
    <row r="9">
      <c r="A9" s="23" t="inlineStr">
        <is>
          <t>Anzahl Kostenpositionen</t>
        </is>
      </c>
      <c r="B9" s="27">
        <f>COUNTA(Kostenanalyse!A3:A12)</f>
        <v/>
      </c>
    </row>
    <row r="10">
      <c r="A10" s="21" t="inlineStr">
        <is>
          <t>Hohe Prioritäten</t>
        </is>
      </c>
      <c r="B10" s="28">
        <f>COUNTIF(Kostenanalyse!P3:P12,"Hoch")</f>
        <v/>
      </c>
    </row>
    <row r="11">
      <c r="A11" s="23" t="inlineStr">
        <is>
          <t>Umlagefähige Positionen</t>
        </is>
      </c>
      <c r="B11" s="27">
        <f>COUNTIF(Kostenanalyse!L3:L12,"Ja")</f>
        <v/>
      </c>
    </row>
    <row r="12"/>
    <row r="13">
      <c r="A13" s="29" t="inlineStr">
        <is>
          <t>Zuordnung: Kosten-ID → Kostenart</t>
        </is>
      </c>
    </row>
    <row r="14">
      <c r="A14" s="30" t="inlineStr">
        <is>
          <t>Kosten-ID</t>
        </is>
      </c>
      <c r="B14" s="30" t="inlineStr">
        <is>
          <t>Kostenart</t>
        </is>
      </c>
    </row>
    <row r="15">
      <c r="A15" s="31" t="inlineStr">
        <is>
          <t>NK-003</t>
        </is>
      </c>
      <c r="B15" s="23">
        <f>IFERROR(VLOOKUP(A15,Kostenanalyse!A3:S12,4,FALSE),"Nicht gefunden")</f>
        <v/>
      </c>
    </row>
    <row r="16"/>
    <row r="17">
      <c r="A17" s="19" t="inlineStr">
        <is>
          <t>Maßnahmenübersicht</t>
        </is>
      </c>
    </row>
    <row r="18">
      <c r="A18" s="32" t="inlineStr">
        <is>
          <t>Kosten-ID</t>
        </is>
      </c>
      <c r="B18" s="32" t="inlineStr">
        <is>
          <t>Kostenart</t>
        </is>
      </c>
      <c r="C18" s="32" t="inlineStr">
        <is>
          <t>Einsparpotenzial</t>
        </is>
      </c>
      <c r="D18" s="32" t="inlineStr">
        <is>
          <t>Priorität</t>
        </is>
      </c>
      <c r="E18" s="32" t="inlineStr">
        <is>
          <t>Status</t>
        </is>
      </c>
    </row>
    <row r="19">
      <c r="A19" s="33">
        <f>Kostenanalyse!A3</f>
        <v/>
      </c>
      <c r="B19" s="33">
        <f>Kostenanalyse!D3</f>
        <v/>
      </c>
      <c r="C19" s="48">
        <f>Kostenanalyse!J3</f>
        <v/>
      </c>
      <c r="D19" s="33">
        <f>Kostenanalyse!P3</f>
        <v/>
      </c>
      <c r="E19" s="33">
        <f>Kostenanalyse!R3</f>
        <v/>
      </c>
    </row>
    <row r="20">
      <c r="A20" s="35">
        <f>Kostenanalyse!A4</f>
        <v/>
      </c>
      <c r="B20" s="35">
        <f>Kostenanalyse!D4</f>
        <v/>
      </c>
      <c r="C20" s="42">
        <f>Kostenanalyse!J4</f>
        <v/>
      </c>
      <c r="D20" s="35">
        <f>Kostenanalyse!P4</f>
        <v/>
      </c>
      <c r="E20" s="35">
        <f>Kostenanalyse!R4</f>
        <v/>
      </c>
    </row>
    <row r="21">
      <c r="A21" s="33">
        <f>Kostenanalyse!A5</f>
        <v/>
      </c>
      <c r="B21" s="33">
        <f>Kostenanalyse!D5</f>
        <v/>
      </c>
      <c r="C21" s="48">
        <f>Kostenanalyse!J5</f>
        <v/>
      </c>
      <c r="D21" s="33">
        <f>Kostenanalyse!P5</f>
        <v/>
      </c>
      <c r="E21" s="33">
        <f>Kostenanalyse!R5</f>
        <v/>
      </c>
    </row>
    <row r="22">
      <c r="A22" s="35">
        <f>Kostenanalyse!A6</f>
        <v/>
      </c>
      <c r="B22" s="35">
        <f>Kostenanalyse!D6</f>
        <v/>
      </c>
      <c r="C22" s="42">
        <f>Kostenanalyse!J6</f>
        <v/>
      </c>
      <c r="D22" s="35">
        <f>Kostenanalyse!P6</f>
        <v/>
      </c>
      <c r="E22" s="35">
        <f>Kostenanalyse!R6</f>
        <v/>
      </c>
    </row>
    <row r="23">
      <c r="A23" s="33">
        <f>Kostenanalyse!A7</f>
        <v/>
      </c>
      <c r="B23" s="33">
        <f>Kostenanalyse!D7</f>
        <v/>
      </c>
      <c r="C23" s="48">
        <f>Kostenanalyse!J7</f>
        <v/>
      </c>
      <c r="D23" s="33">
        <f>Kostenanalyse!P7</f>
        <v/>
      </c>
      <c r="E23" s="33">
        <f>Kostenanalyse!R7</f>
        <v/>
      </c>
    </row>
    <row r="24">
      <c r="A24" s="35">
        <f>Kostenanalyse!A8</f>
        <v/>
      </c>
      <c r="B24" s="35">
        <f>Kostenanalyse!D8</f>
        <v/>
      </c>
      <c r="C24" s="42">
        <f>Kostenanalyse!J8</f>
        <v/>
      </c>
      <c r="D24" s="35">
        <f>Kostenanalyse!P8</f>
        <v/>
      </c>
      <c r="E24" s="35">
        <f>Kostenanalyse!R8</f>
        <v/>
      </c>
    </row>
    <row r="25">
      <c r="A25" s="33">
        <f>Kostenanalyse!A9</f>
        <v/>
      </c>
      <c r="B25" s="33">
        <f>Kostenanalyse!D9</f>
        <v/>
      </c>
      <c r="C25" s="48">
        <f>Kostenanalyse!J9</f>
        <v/>
      </c>
      <c r="D25" s="33">
        <f>Kostenanalyse!P9</f>
        <v/>
      </c>
      <c r="E25" s="33">
        <f>Kostenanalyse!R9</f>
        <v/>
      </c>
    </row>
    <row r="26">
      <c r="A26" s="35">
        <f>Kostenanalyse!A10</f>
        <v/>
      </c>
      <c r="B26" s="35">
        <f>Kostenanalyse!D10</f>
        <v/>
      </c>
      <c r="C26" s="42">
        <f>Kostenanalyse!J10</f>
        <v/>
      </c>
      <c r="D26" s="35">
        <f>Kostenanalyse!P10</f>
        <v/>
      </c>
      <c r="E26" s="35">
        <f>Kostenanalyse!R10</f>
        <v/>
      </c>
    </row>
    <row r="27">
      <c r="A27" s="33">
        <f>Kostenanalyse!A11</f>
        <v/>
      </c>
      <c r="B27" s="33">
        <f>Kostenanalyse!D11</f>
        <v/>
      </c>
      <c r="C27" s="48">
        <f>Kostenanalyse!J11</f>
        <v/>
      </c>
      <c r="D27" s="33">
        <f>Kostenanalyse!P11</f>
        <v/>
      </c>
      <c r="E27" s="33">
        <f>Kostenanalyse!R11</f>
        <v/>
      </c>
    </row>
    <row r="28">
      <c r="A28" s="35">
        <f>Kostenanalyse!A12</f>
        <v/>
      </c>
      <c r="B28" s="35">
        <f>Kostenanalyse!D12</f>
        <v/>
      </c>
      <c r="C28" s="42">
        <f>Kostenanalyse!J12</f>
        <v/>
      </c>
      <c r="D28" s="35">
        <f>Kostenanalyse!P12</f>
        <v/>
      </c>
      <c r="E28" s="35">
        <f>Kostenanalyse!R12</f>
        <v/>
      </c>
    </row>
  </sheetData>
  <mergeCells count="3">
    <mergeCell ref="A1:H1"/>
    <mergeCell ref="A3:B3"/>
    <mergeCell ref="A17:E1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70" customWidth="1" min="1" max="1"/>
    <col width="40" customWidth="1" min="2" max="2"/>
  </cols>
  <sheetData>
    <row r="1" ht="26" customHeight="1">
      <c r="A1" s="1" t="inlineStr">
        <is>
          <t>Anleitung – Nebenkosten senken für Vermieter</t>
        </is>
      </c>
    </row>
    <row r="2"/>
    <row r="3">
      <c r="A3" s="36" t="inlineStr">
        <is>
          <t>Zweck und Nutzung der Kostenanalyse</t>
        </is>
      </c>
      <c r="B3" s="49" t="n"/>
    </row>
    <row r="4" ht="18" customHeight="1">
      <c r="A4" s="12" t="inlineStr">
        <is>
          <t>• Erfassen Sie alle Betriebskostenpositionen eines Objekts mit Ist-Kosten und Zielkosten.</t>
        </is>
      </c>
      <c r="B4" s="49" t="n"/>
    </row>
    <row r="5" ht="18" customHeight="1">
      <c r="A5" s="12" t="inlineStr">
        <is>
          <t>• Das Workbook berechnet automatisch Einsparpotenzial in Euro und Prozent sowie den Vermieteranteil.</t>
        </is>
      </c>
      <c r="B5" s="49" t="n"/>
    </row>
    <row r="6" ht="18" customHeight="1">
      <c r="A6" s="12" t="inlineStr">
        <is>
          <t>• Prioritäten (Hoch/Mittel/Niedrig) helfen, die wirtschaftlichsten Maßnahmen zuerst umzusetzen.</t>
        </is>
      </c>
      <c r="B6" s="49" t="n"/>
    </row>
    <row r="7"/>
    <row r="8">
      <c r="A8" s="36" t="inlineStr">
        <is>
          <t>Umlagefähig?, Umlageschlüssel und Vermieteranteil</t>
        </is>
      </c>
      <c r="B8" s="49" t="n"/>
    </row>
    <row r="9" ht="18" customHeight="1">
      <c r="A9" s="12" t="inlineStr">
        <is>
          <t>• „Umlagefähig? = Ja“ bedeutet: Die Kosten dürfen grundsätzlich auf die Mieter umgelegt werden.</t>
        </is>
      </c>
      <c r="B9" s="49" t="n"/>
    </row>
    <row r="10" ht="18" customHeight="1">
      <c r="A10" s="12" t="inlineStr">
        <is>
          <t>• Der Umlageschlüssel (z. B. Wohnfläche, Personenzahl, Verbrauch 70/30) bestimmt die Verteilung.</t>
        </is>
      </c>
      <c r="B10" s="49" t="n"/>
    </row>
    <row r="11" ht="18" customHeight="1">
      <c r="A11" s="12" t="inlineStr">
        <is>
          <t>• Der Mieteranteil % gibt an, welcher Teil der Einsparung den Mietern zugutekommt; der Rest (Vermieteranteil €) verbleibt beim Vermieter.</t>
        </is>
      </c>
      <c r="B11" s="49" t="n"/>
    </row>
    <row r="12"/>
    <row r="13">
      <c r="A13" s="36" t="inlineStr">
        <is>
          <t>Rechtlicher Hinweis (BetrKV, BGB, Mietvertrag)</t>
        </is>
      </c>
      <c r="B13" s="49" t="n"/>
    </row>
    <row r="14" ht="18" customHeight="1">
      <c r="A14" s="12" t="inlineStr">
        <is>
          <t>• Die Umlagefähigkeit richtet sich nach § 2 Betriebskostenverordnung (BetrKV), § 556 BGB und dem Mietvertrag.</t>
        </is>
      </c>
      <c r="B14" s="49" t="n"/>
    </row>
    <row r="15" ht="18" customHeight="1">
      <c r="A15" s="12" t="inlineStr">
        <is>
          <t>• Prüfen Sie im Einzelfall anhand von Mietvertrag, BGB und BetrKV, ob eine Kostenart tatsächlich umlagefähig ist.</t>
        </is>
      </c>
      <c r="B15" s="49" t="n"/>
    </row>
    <row r="16" ht="18" customHeight="1">
      <c r="A16" s="12" t="inlineStr">
        <is>
          <t>• Erstellen Sie die Nebenkostenabrechnung ordnungsgemäß und fristgerecht (Abrechnungsfrist 12 Monate).</t>
        </is>
      </c>
      <c r="B16" s="49" t="n"/>
    </row>
    <row r="17"/>
    <row r="18">
      <c r="A18" s="36" t="inlineStr">
        <is>
          <t>Empfohlenes Vorgehen</t>
        </is>
      </c>
      <c r="B18" s="49" t="n"/>
    </row>
    <row r="19" ht="18" customHeight="1">
      <c r="A19" s="12" t="inlineStr">
        <is>
          <t>• 1. Rechnungen erfassen: Alle Belege des Abrechnungsjahres 2026 in die Tabelle eintragen.</t>
        </is>
      </c>
      <c r="B19" s="49" t="n"/>
    </row>
    <row r="20" ht="18" customHeight="1">
      <c r="A20" s="12" t="inlineStr">
        <is>
          <t>• 2. Zielkosten definieren: Realistische Vergleichswerte je Kostenart festlegen.</t>
        </is>
      </c>
      <c r="B20" s="49" t="n"/>
    </row>
    <row r="21" ht="18" customHeight="1">
      <c r="A21" s="12" t="inlineStr">
        <is>
          <t>• 3. Angebote vergleichen: Mindestens drei Angebote für Dienstleistungen einholen.</t>
        </is>
      </c>
      <c r="B21" s="49" t="n"/>
    </row>
    <row r="22" ht="18" customHeight="1">
      <c r="A22" s="12" t="inlineStr">
        <is>
          <t>• 4. Maßnahmen dokumentieren: Status (Offen, In Prüfung, Beauftragt, Umgesetzt) aktuell halten.</t>
        </is>
      </c>
      <c r="B22" s="49" t="n"/>
    </row>
    <row r="23"/>
    <row r="24">
      <c r="A24" s="36" t="inlineStr">
        <is>
          <t>DSGVO-Hinweis</t>
        </is>
      </c>
      <c r="B24" s="49" t="n"/>
    </row>
    <row r="25" ht="18" customHeight="1">
      <c r="A25" s="12" t="inlineStr">
        <is>
          <t>• Tragen Sie keine unnötigen personenbezogenen Daten von Mietern ein.</t>
        </is>
      </c>
      <c r="B25" s="49" t="n"/>
    </row>
    <row r="26" ht="18" customHeight="1">
      <c r="A26" s="12" t="inlineStr">
        <is>
          <t>• Verantwortliche Personen (z. B. Hausverwaltung) nur mit beruflichen Kontaktdaten erfassen.</t>
        </is>
      </c>
      <c r="B26" s="49" t="n"/>
    </row>
  </sheetData>
  <mergeCells count="21">
    <mergeCell ref="A1:B1"/>
    <mergeCell ref="A3:B3"/>
    <mergeCell ref="A4:B4"/>
    <mergeCell ref="A5:B5"/>
    <mergeCell ref="A6:B6"/>
    <mergeCell ref="A8:B8"/>
    <mergeCell ref="A9:B9"/>
    <mergeCell ref="A10:B10"/>
    <mergeCell ref="A11:B11"/>
    <mergeCell ref="A13:B13"/>
    <mergeCell ref="A14:B14"/>
    <mergeCell ref="A15:B15"/>
    <mergeCell ref="A16:B16"/>
    <mergeCell ref="A18:B18"/>
    <mergeCell ref="A19:B19"/>
    <mergeCell ref="A20:B20"/>
    <mergeCell ref="A21:B21"/>
    <mergeCell ref="A22:B22"/>
    <mergeCell ref="A24:B24"/>
    <mergeCell ref="A25:B25"/>
    <mergeCell ref="A26:B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2026-08-01T05:47:15Z</dcterms:created>
  <dcterms:modified xmlns:dcterms="http://purl.org/dc/terms/" xmlns:xsi="http://www.w3.org/2001/XMLSchema-instance" xsi:type="dcterms:W3CDTF">2026-08-01T05:47:15Z</dcterms:modified>
</cp:coreProperties>
</file>