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älle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Minderungsschreiben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0" hidden="1">'Fälle'!$A$1:$Z$101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.##0,00 &quot;€&quot;"/>
    <numFmt numFmtId="165" formatCode="DD.MM.YYYY"/>
    <numFmt numFmtId="166" formatCode="0.0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4"/>
    </font>
    <font>
      <name val="Calibri"/>
      <b val="1"/>
      <color rgb="001F2937"/>
      <sz val="10"/>
    </font>
    <font>
      <name val="Calibri"/>
      <b val="1"/>
      <color rgb="00C8102E"/>
      <sz val="11"/>
    </font>
  </fonts>
  <fills count="7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FFBEB"/>
      </patternFill>
    </fill>
    <fill>
      <patternFill patternType="solid">
        <fgColor rgb="00EEF2F7"/>
      </patternFill>
    </fill>
    <fill>
      <patternFill patternType="solid">
        <fgColor rgb="00FFFFFF"/>
      </patternFill>
    </fill>
    <fill>
      <patternFill patternType="solid">
        <fgColor rgb="002C4C73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2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7" fontId="2" fillId="3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1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7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67" fontId="2" fillId="5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left" vertical="center" wrapText="1"/>
    </xf>
    <xf numFmtId="2" fontId="2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left" vertical="center" wrapText="1"/>
    </xf>
    <xf numFmtId="167" fontId="2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7" fontId="2" fillId="3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7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 wrapText="1"/>
    </xf>
    <xf numFmtId="167" fontId="2" fillId="5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left" vertical="center" wrapText="1"/>
    </xf>
    <xf numFmtId="167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Mietminderung je Fall-ID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'Fälle'!W1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'Fälle'!$A$2:$A$101</f>
            </numRef>
          </cat>
          <val>
            <numRef>
              <f>'Fälle'!$W$2:$W$101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Fall-ID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Fallanzahl nach Forderungsstatus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'Übersicht'!B9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'Übersicht'!$A$10:$A$13</f>
            </numRef>
          </cat>
          <val>
            <numRef>
              <f>'Übersicht'!$B$10:$B$13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 Fälle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Verteilung der Schadensarten</a:t>
            </a:r>
          </a:p>
        </rich>
      </tx>
    </title>
    <plotArea>
      <pieChart>
        <varyColors val="1"/>
        <ser>
          <idx val="0"/>
          <order val="0"/>
          <tx>
            <strRef>
              <f>'Übersicht'!B9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'Übersicht'!$A$10:$A$13</f>
            </numRef>
          </cat>
          <val>
            <numRef>
              <f>'Übersicht'!$B$10:$B$13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</row>
      <rowOff>0</rowOff>
    </from>
    <ext cx="50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17</row>
      <rowOff>0</rowOff>
    </from>
    <ext cx="468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8" customWidth="1" min="3" max="3"/>
    <col width="28" customWidth="1" min="4" max="4"/>
    <col width="16" customWidth="1" min="5" max="5"/>
    <col width="14" customWidth="1" min="6" max="6"/>
    <col width="16" customWidth="1" min="7" max="7"/>
    <col width="21" customWidth="1" min="8" max="8"/>
    <col width="16" customWidth="1" min="9" max="9"/>
    <col width="29" customWidth="1" min="10" max="10"/>
    <col width="17" customWidth="1" min="11" max="11"/>
    <col width="18" customWidth="1" min="12" max="12"/>
    <col width="18" customWidth="1" min="13" max="13"/>
    <col width="19" customWidth="1" min="14" max="14"/>
    <col width="20" customWidth="1" min="15" max="15"/>
    <col width="24" customWidth="1" min="16" max="16"/>
    <col width="17" customWidth="1" min="17" max="17"/>
    <col width="22" customWidth="1" min="18" max="18"/>
    <col width="20" customWidth="1" min="19" max="19"/>
    <col width="25" customWidth="1" min="20" max="20"/>
    <col width="17" customWidth="1" min="21" max="21"/>
    <col width="25" customWidth="1" min="22" max="22"/>
    <col width="28" customWidth="1" min="23" max="23"/>
    <col width="21" customWidth="1" min="24" max="24"/>
    <col width="19" customWidth="1" min="25" max="25"/>
    <col width="34" customWidth="1" min="26" max="26"/>
  </cols>
  <sheetData>
    <row r="1" ht="34" customHeight="1">
      <c r="A1" s="1" t="inlineStr">
        <is>
          <t>Fall-ID</t>
        </is>
      </c>
      <c r="B1" s="1" t="inlineStr">
        <is>
          <t>Mieter/in</t>
        </is>
      </c>
      <c r="C1" s="1" t="inlineStr">
        <is>
          <t>Vermieter/Hausverwaltung</t>
        </is>
      </c>
      <c r="D1" s="1" t="inlineStr">
        <is>
          <t>Objektadresse</t>
        </is>
      </c>
      <c r="E1" s="1" t="inlineStr">
        <is>
          <t>Stadt</t>
        </is>
      </c>
      <c r="F1" s="1" t="inlineStr">
        <is>
          <t>Wohnfläche m²</t>
        </is>
      </c>
      <c r="G1" s="1" t="inlineStr">
        <is>
          <t>Kaltmiete €</t>
        </is>
      </c>
      <c r="H1" s="1" t="inlineStr">
        <is>
          <t>Betriebskosten-Vorauszahlung €</t>
        </is>
      </c>
      <c r="I1" s="1" t="inlineStr">
        <is>
          <t>Warmmiete €</t>
        </is>
      </c>
      <c r="J1" s="1" t="inlineStr">
        <is>
          <t>Schadensart</t>
        </is>
      </c>
      <c r="K1" s="1" t="inlineStr">
        <is>
          <t>Anzahl Trocknungsgeräte</t>
        </is>
      </c>
      <c r="L1" s="1" t="inlineStr">
        <is>
          <t>Geräteaufstellung von</t>
        </is>
      </c>
      <c r="M1" s="1" t="inlineStr">
        <is>
          <t>Geräteaufstellung bis</t>
        </is>
      </c>
      <c r="N1" s="1" t="inlineStr">
        <is>
          <t>Tage mit Trocknungsgeräten</t>
        </is>
      </c>
      <c r="O1" s="1" t="inlineStr">
        <is>
          <t>Tägliche Betriebsstunden</t>
        </is>
      </c>
      <c r="P1" s="1" t="inlineStr">
        <is>
          <t>Geschätzter Stromverbrauch kWh/Tag</t>
        </is>
      </c>
      <c r="Q1" s="1" t="inlineStr">
        <is>
          <t>Strompreis €/kWh</t>
        </is>
      </c>
      <c r="R1" s="1" t="inlineStr">
        <is>
          <t>Stromkostenerstattung €</t>
        </is>
      </c>
      <c r="S1" s="1" t="inlineStr">
        <is>
          <t>Beeinträchtigungsgrad</t>
        </is>
      </c>
      <c r="T1" s="1" t="inlineStr">
        <is>
          <t>Vorgeschlagene Mietminderung %</t>
        </is>
      </c>
      <c r="U1" s="1" t="inlineStr">
        <is>
          <t>Minderungsbasis</t>
        </is>
      </c>
      <c r="V1" s="1" t="inlineStr">
        <is>
          <t>Mietminderung pro Monat €</t>
        </is>
      </c>
      <c r="W1" s="1" t="inlineStr">
        <is>
          <t>Minderungsbetrag für Zeitraum €</t>
        </is>
      </c>
      <c r="X1" s="1" t="inlineStr">
        <is>
          <t>Forderungsstatus</t>
        </is>
      </c>
      <c r="Y1" s="1" t="inlineStr">
        <is>
          <t>Letzte Kommunikation</t>
        </is>
      </c>
      <c r="Z1" s="1" t="inlineStr">
        <is>
          <t>Bemerkung</t>
        </is>
      </c>
    </row>
    <row r="2">
      <c r="A2" s="2" t="inlineStr">
        <is>
          <t>F-2026-001</t>
        </is>
      </c>
      <c r="B2" s="3" t="inlineStr">
        <is>
          <t>Thomas Müller</t>
        </is>
      </c>
      <c r="C2" s="3" t="inlineStr">
        <is>
          <t>Hausverwaltung Spree GmbH</t>
        </is>
      </c>
      <c r="D2" s="3" t="inlineStr">
        <is>
          <t>Kastanienallee 24</t>
        </is>
      </c>
      <c r="E2" s="2" t="inlineStr">
        <is>
          <t>Berlin</t>
        </is>
      </c>
      <c r="F2" s="4" t="n">
        <v>68</v>
      </c>
      <c r="G2" s="35" t="n">
        <v>1250</v>
      </c>
      <c r="H2" s="35" t="n">
        <v>220</v>
      </c>
      <c r="I2" s="36">
        <f>IF($A2="","",IFERROR(MAX(0,G2+H2),0))</f>
        <v/>
      </c>
      <c r="J2" s="3" t="inlineStr">
        <is>
          <t>Leitungswasserschaden</t>
        </is>
      </c>
      <c r="K2" s="2" t="n">
        <v>3</v>
      </c>
      <c r="L2" s="37" t="n">
        <v>46063</v>
      </c>
      <c r="M2" s="37" t="n">
        <v>46077</v>
      </c>
      <c r="N2" s="8">
        <f>IF(OR($A2="",M2="",L2=""),"",IFERROR(MAX(0,M2-L2+1),0))</f>
        <v/>
      </c>
      <c r="O2" s="38" t="n">
        <v>18</v>
      </c>
      <c r="P2" s="4" t="n">
        <v>2.1</v>
      </c>
      <c r="Q2" s="35" t="n">
        <v>0.35</v>
      </c>
      <c r="R2" s="36">
        <f>IF($A2="","",IFERROR(MAX(0,K2*N2*O2*Q2),0))</f>
        <v/>
      </c>
      <c r="S2" s="3" t="inlineStr">
        <is>
          <t>Erheblich</t>
        </is>
      </c>
      <c r="T2" s="39" t="n">
        <v>0.2</v>
      </c>
      <c r="U2" s="2" t="inlineStr">
        <is>
          <t>Warmmiete</t>
        </is>
      </c>
      <c r="V2" s="36">
        <f>IF($A2="","",IFERROR(MAX(0,IF(U2="Kaltmiete",G2*T2,(H2+G2)*T2)),0))</f>
        <v/>
      </c>
      <c r="W2" s="36">
        <f>IF(OR($A2="",N2=""),"",IFERROR(MAX(0,V2/30*N2),0))</f>
        <v/>
      </c>
      <c r="X2" s="3" t="inlineStr">
        <is>
          <t>Offen</t>
        </is>
      </c>
      <c r="Y2" s="37" t="n">
        <v>46078</v>
      </c>
      <c r="Z2" s="3" t="inlineStr">
        <is>
          <t>Wohnzimmer und Flur durch Geräte stark beeinträchtigt.</t>
        </is>
      </c>
    </row>
    <row r="3">
      <c r="A3" s="2" t="inlineStr">
        <is>
          <t>F-2026-002</t>
        </is>
      </c>
      <c r="B3" s="3" t="inlineStr">
        <is>
          <t>Sabine Schneider</t>
        </is>
      </c>
      <c r="C3" s="3" t="inlineStr">
        <is>
          <t>Münchner Wohnraum KG</t>
        </is>
      </c>
      <c r="D3" s="3" t="inlineStr">
        <is>
          <t>Hohenzollernstraße 82</t>
        </is>
      </c>
      <c r="E3" s="2" t="inlineStr">
        <is>
          <t>München</t>
        </is>
      </c>
      <c r="F3" s="4" t="n">
        <v>54</v>
      </c>
      <c r="G3" s="35" t="n">
        <v>1120</v>
      </c>
      <c r="H3" s="35" t="n">
        <v>190</v>
      </c>
      <c r="I3" s="40">
        <f>IF($A3="","",IFERROR(MAX(0,G3+H3),0))</f>
        <v/>
      </c>
      <c r="J3" s="3" t="inlineStr">
        <is>
          <t>Feuchtigkeit nach Starkregen</t>
        </is>
      </c>
      <c r="K3" s="2" t="n">
        <v>2</v>
      </c>
      <c r="L3" s="37" t="n">
        <v>46085</v>
      </c>
      <c r="M3" s="37" t="n">
        <v>46092</v>
      </c>
      <c r="N3" s="12">
        <f>IF(OR($A3="",M3="",L3=""),"",IFERROR(MAX(0,M3-L3+1),0))</f>
        <v/>
      </c>
      <c r="O3" s="38" t="n">
        <v>12</v>
      </c>
      <c r="P3" s="4" t="n">
        <v>1.5</v>
      </c>
      <c r="Q3" s="35" t="n">
        <v>0.39</v>
      </c>
      <c r="R3" s="40">
        <f>IF($A3="","",IFERROR(MAX(0,K3*N3*O3*Q3),0))</f>
        <v/>
      </c>
      <c r="S3" s="3" t="inlineStr">
        <is>
          <t>Mittel</t>
        </is>
      </c>
      <c r="T3" s="39" t="n">
        <v>0.1</v>
      </c>
      <c r="U3" s="2" t="inlineStr">
        <is>
          <t>Kaltmiete</t>
        </is>
      </c>
      <c r="V3" s="40">
        <f>IF($A3="","",IFERROR(MAX(0,IF(U3="Kaltmiete",G3*T3,(H3+G3)*T3)),0))</f>
        <v/>
      </c>
      <c r="W3" s="40">
        <f>IF(OR($A3="",N3=""),"",IFERROR(MAX(0,V3/30*N3),0))</f>
        <v/>
      </c>
      <c r="X3" s="3" t="inlineStr">
        <is>
          <t>In Prüfung</t>
        </is>
      </c>
      <c r="Y3" s="37" t="n">
        <v>46093</v>
      </c>
      <c r="Z3" s="3" t="inlineStr">
        <is>
          <t>Schlafzimmer nur eingeschränkt nutzbar.</t>
        </is>
      </c>
    </row>
    <row r="4">
      <c r="A4" s="2" t="inlineStr">
        <is>
          <t>F-2026-003</t>
        </is>
      </c>
      <c r="B4" s="3" t="inlineStr">
        <is>
          <t>Michael Fischer</t>
        </is>
      </c>
      <c r="C4" s="3" t="inlineStr">
        <is>
          <t>Elbimmobilien Verwaltung</t>
        </is>
      </c>
      <c r="D4" s="3" t="inlineStr">
        <is>
          <t>Lange Reihe 117</t>
        </is>
      </c>
      <c r="E4" s="2" t="inlineStr">
        <is>
          <t>Hamburg</t>
        </is>
      </c>
      <c r="F4" s="4" t="n">
        <v>79</v>
      </c>
      <c r="G4" s="35" t="n">
        <v>1480</v>
      </c>
      <c r="H4" s="35" t="n">
        <v>260</v>
      </c>
      <c r="I4" s="36">
        <f>IF($A4="","",IFERROR(MAX(0,G4+H4),0))</f>
        <v/>
      </c>
      <c r="J4" s="3" t="inlineStr">
        <is>
          <t>Rohrbruch</t>
        </is>
      </c>
      <c r="K4" s="2" t="n">
        <v>4</v>
      </c>
      <c r="L4" s="37" t="n">
        <v>46114</v>
      </c>
      <c r="M4" s="37" t="n">
        <v>46132</v>
      </c>
      <c r="N4" s="8">
        <f>IF(OR($A4="",M4="",L4=""),"",IFERROR(MAX(0,M4-L4+1),0))</f>
        <v/>
      </c>
      <c r="O4" s="38" t="n">
        <v>22</v>
      </c>
      <c r="P4" s="4" t="n">
        <v>2.8</v>
      </c>
      <c r="Q4" s="35" t="n">
        <v>0.34</v>
      </c>
      <c r="R4" s="36">
        <f>IF($A4="","",IFERROR(MAX(0,K4*N4*O4*Q4),0))</f>
        <v/>
      </c>
      <c r="S4" s="3" t="inlineStr">
        <is>
          <t>Erheblich</t>
        </is>
      </c>
      <c r="T4" s="39" t="n">
        <v>0.25</v>
      </c>
      <c r="U4" s="2" t="inlineStr">
        <is>
          <t>Warmmiete</t>
        </is>
      </c>
      <c r="V4" s="36">
        <f>IF($A4="","",IFERROR(MAX(0,IF(U4="Kaltmiete",G4*T4,(H4+G4)*T4)),0))</f>
        <v/>
      </c>
      <c r="W4" s="36">
        <f>IF(OR($A4="",N4=""),"",IFERROR(MAX(0,V4/30*N4),0))</f>
        <v/>
      </c>
      <c r="X4" s="3" t="inlineStr">
        <is>
          <t>Offen</t>
        </is>
      </c>
      <c r="Y4" s="37" t="n">
        <v>46115</v>
      </c>
      <c r="Z4" s="3" t="inlineStr">
        <is>
          <t>Küche und Bad mit hoher Geräuschbelastung.</t>
        </is>
      </c>
    </row>
    <row r="5">
      <c r="A5" s="2" t="inlineStr">
        <is>
          <t>F-2026-004</t>
        </is>
      </c>
      <c r="B5" s="3" t="inlineStr">
        <is>
          <t>Andrea Weber</t>
        </is>
      </c>
      <c r="C5" s="3" t="inlineStr">
        <is>
          <t>RheinHaus Service GmbH</t>
        </is>
      </c>
      <c r="D5" s="3" t="inlineStr">
        <is>
          <t>Venloer Straße 198</t>
        </is>
      </c>
      <c r="E5" s="2" t="inlineStr">
        <is>
          <t>Köln</t>
        </is>
      </c>
      <c r="F5" s="4" t="n">
        <v>61</v>
      </c>
      <c r="G5" s="35" t="n">
        <v>980</v>
      </c>
      <c r="H5" s="35" t="n">
        <v>210</v>
      </c>
      <c r="I5" s="40">
        <f>IF($A5="","",IFERROR(MAX(0,G5+H5),0))</f>
        <v/>
      </c>
      <c r="J5" s="3" t="inlineStr">
        <is>
          <t>Schimmelvorsorge</t>
        </is>
      </c>
      <c r="K5" s="2" t="n">
        <v>2</v>
      </c>
      <c r="L5" s="37" t="n">
        <v>46127</v>
      </c>
      <c r="M5" s="37" t="n">
        <v>46133</v>
      </c>
      <c r="N5" s="12">
        <f>IF(OR($A5="",M5="",L5=""),"",IFERROR(MAX(0,M5-L5+1),0))</f>
        <v/>
      </c>
      <c r="O5" s="38" t="n">
        <v>10</v>
      </c>
      <c r="P5" s="4" t="n">
        <v>1.2</v>
      </c>
      <c r="Q5" s="35" t="n">
        <v>0.32</v>
      </c>
      <c r="R5" s="40">
        <f>IF($A5="","",IFERROR(MAX(0,K5*N5*O5*Q5),0))</f>
        <v/>
      </c>
      <c r="S5" s="3" t="inlineStr">
        <is>
          <t>Niedrig</t>
        </is>
      </c>
      <c r="T5" s="39" t="n">
        <v>0.05</v>
      </c>
      <c r="U5" s="2" t="inlineStr">
        <is>
          <t>Warmmiete</t>
        </is>
      </c>
      <c r="V5" s="40">
        <f>IF($A5="","",IFERROR(MAX(0,IF(U5="Kaltmiete",G5*T5,(H5+G5)*T5)),0))</f>
        <v/>
      </c>
      <c r="W5" s="40">
        <f>IF(OR($A5="",N5=""),"",IFERROR(MAX(0,V5/30*N5),0))</f>
        <v/>
      </c>
      <c r="X5" s="3" t="inlineStr">
        <is>
          <t>Teilweise erstattet</t>
        </is>
      </c>
      <c r="Y5" s="37" t="n">
        <v>46134</v>
      </c>
      <c r="Z5" s="3" t="inlineStr">
        <is>
          <t>Trocknung nach Feuchtemessung im Bad.</t>
        </is>
      </c>
    </row>
    <row r="6">
      <c r="A6" s="2" t="inlineStr">
        <is>
          <t>F-2026-005</t>
        </is>
      </c>
      <c r="B6" s="3" t="inlineStr">
        <is>
          <t>Stefan Wagner</t>
        </is>
      </c>
      <c r="C6" s="3" t="inlineStr">
        <is>
          <t>MainQuartier Hausverwaltung</t>
        </is>
      </c>
      <c r="D6" s="3" t="inlineStr">
        <is>
          <t>Eckenheimer Landstraße 45</t>
        </is>
      </c>
      <c r="E6" s="2" t="inlineStr">
        <is>
          <t>Frankfurt</t>
        </is>
      </c>
      <c r="F6" s="4" t="n">
        <v>72</v>
      </c>
      <c r="G6" s="35" t="n">
        <v>1340</v>
      </c>
      <c r="H6" s="35" t="n">
        <v>245</v>
      </c>
      <c r="I6" s="36">
        <f>IF($A6="","",IFERROR(MAX(0,G6+H6),0))</f>
        <v/>
      </c>
      <c r="J6" s="3" t="inlineStr">
        <is>
          <t>Leitungswasserschaden</t>
        </is>
      </c>
      <c r="K6" s="2" t="n">
        <v>3</v>
      </c>
      <c r="L6" s="37" t="n">
        <v>46147</v>
      </c>
      <c r="M6" s="37" t="n">
        <v>46160</v>
      </c>
      <c r="N6" s="8">
        <f>IF(OR($A6="",M6="",L6=""),"",IFERROR(MAX(0,M6-L6+1),0))</f>
        <v/>
      </c>
      <c r="O6" s="38" t="n">
        <v>16</v>
      </c>
      <c r="P6" s="4" t="n">
        <v>2.1</v>
      </c>
      <c r="Q6" s="35" t="n">
        <v>0.36</v>
      </c>
      <c r="R6" s="36">
        <f>IF($A6="","",IFERROR(MAX(0,K6*N6*O6*Q6),0))</f>
        <v/>
      </c>
      <c r="S6" s="3" t="inlineStr">
        <is>
          <t>Hoch</t>
        </is>
      </c>
      <c r="T6" s="39" t="n">
        <v>0.15</v>
      </c>
      <c r="U6" s="2" t="inlineStr">
        <is>
          <t>Warmmiete</t>
        </is>
      </c>
      <c r="V6" s="36">
        <f>IF($A6="","",IFERROR(MAX(0,IF(U6="Kaltmiete",G6*T6,(H6+G6)*T6)),0))</f>
        <v/>
      </c>
      <c r="W6" s="36">
        <f>IF(OR($A6="",N6=""),"",IFERROR(MAX(0,V6/30*N6),0))</f>
        <v/>
      </c>
      <c r="X6" s="3" t="inlineStr">
        <is>
          <t>Erledigt</t>
        </is>
      </c>
      <c r="Y6" s="37" t="n">
        <v>46161</v>
      </c>
      <c r="Z6" s="3" t="inlineStr">
        <is>
          <t>Wohnbereich zeitweise nicht nutzbar.</t>
        </is>
      </c>
    </row>
    <row r="7">
      <c r="A7" s="2" t="inlineStr">
        <is>
          <t>F-2026-006</t>
        </is>
      </c>
      <c r="B7" s="3" t="inlineStr">
        <is>
          <t>Petra Becker</t>
        </is>
      </c>
      <c r="C7" s="3" t="inlineStr">
        <is>
          <t>SüdHaus Immobilien GmbH</t>
        </is>
      </c>
      <c r="D7" s="3" t="inlineStr">
        <is>
          <t>Rotebühlstraße 103</t>
        </is>
      </c>
      <c r="E7" s="2" t="inlineStr">
        <is>
          <t>Stuttgart</t>
        </is>
      </c>
      <c r="F7" s="4" t="n">
        <v>58</v>
      </c>
      <c r="G7" s="35" t="n">
        <v>1080</v>
      </c>
      <c r="H7" s="35" t="n">
        <v>205</v>
      </c>
      <c r="I7" s="40">
        <f>IF($A7="","",IFERROR(MAX(0,G7+H7),0))</f>
        <v/>
      </c>
      <c r="J7" s="3" t="inlineStr">
        <is>
          <t>Feuchtigkeit nach Starkregen</t>
        </is>
      </c>
      <c r="K7" s="2" t="n">
        <v>2</v>
      </c>
      <c r="L7" s="37" t="n">
        <v>46166</v>
      </c>
      <c r="M7" s="37" t="n">
        <v>46175</v>
      </c>
      <c r="N7" s="12">
        <f>IF(OR($A7="",M7="",L7=""),"",IFERROR(MAX(0,M7-L7+1),0))</f>
        <v/>
      </c>
      <c r="O7" s="38" t="n">
        <v>14</v>
      </c>
      <c r="P7" s="4" t="n">
        <v>1.6</v>
      </c>
      <c r="Q7" s="35" t="n">
        <v>0.36</v>
      </c>
      <c r="R7" s="40">
        <f>IF($A7="","",IFERROR(MAX(0,K7*N7*O7*Q7),0))</f>
        <v/>
      </c>
      <c r="S7" s="3" t="inlineStr">
        <is>
          <t>Mittel</t>
        </is>
      </c>
      <c r="T7" s="39" t="n">
        <v>0.12</v>
      </c>
      <c r="U7" s="2" t="inlineStr">
        <is>
          <t>Kaltmiete</t>
        </is>
      </c>
      <c r="V7" s="40">
        <f>IF($A7="","",IFERROR(MAX(0,IF(U7="Kaltmiete",G7*T7,(H7+G7)*T7)),0))</f>
        <v/>
      </c>
      <c r="W7" s="40">
        <f>IF(OR($A7="",N7=""),"",IFERROR(MAX(0,V7/30*N7),0))</f>
        <v/>
      </c>
      <c r="X7" s="3" t="inlineStr">
        <is>
          <t>Offen</t>
        </is>
      </c>
      <c r="Y7" s="37" t="n">
        <v>46176</v>
      </c>
      <c r="Z7" s="3" t="inlineStr">
        <is>
          <t>Trocknungsgeräte im Schlafzimmer aufgestellt.</t>
        </is>
      </c>
    </row>
    <row r="8">
      <c r="A8" s="2" t="inlineStr">
        <is>
          <t>F-2026-007</t>
        </is>
      </c>
      <c r="B8" s="3" t="inlineStr">
        <is>
          <t>Andreas Hoffmann</t>
        </is>
      </c>
      <c r="C8" s="3" t="inlineStr">
        <is>
          <t>Rheinland Objektmanagement</t>
        </is>
      </c>
      <c r="D8" s="3" t="inlineStr">
        <is>
          <t>Aachener Straße 310</t>
        </is>
      </c>
      <c r="E8" s="2" t="inlineStr">
        <is>
          <t>Düsseldorf</t>
        </is>
      </c>
      <c r="F8" s="4" t="n">
        <v>83</v>
      </c>
      <c r="G8" s="35" t="n">
        <v>1590</v>
      </c>
      <c r="H8" s="35" t="n">
        <v>285</v>
      </c>
      <c r="I8" s="36">
        <f>IF($A8="","",IFERROR(MAX(0,G8+H8),0))</f>
        <v/>
      </c>
      <c r="J8" s="3" t="inlineStr">
        <is>
          <t>Rohrbruch</t>
        </is>
      </c>
      <c r="K8" s="2" t="n">
        <v>4</v>
      </c>
      <c r="L8" s="37" t="n">
        <v>46185</v>
      </c>
      <c r="M8" s="37" t="n">
        <v>46200</v>
      </c>
      <c r="N8" s="8">
        <f>IF(OR($A8="",M8="",L8=""),"",IFERROR(MAX(0,M8-L8+1),0))</f>
        <v/>
      </c>
      <c r="O8" s="38" t="n">
        <v>20</v>
      </c>
      <c r="P8" s="4" t="n">
        <v>2.7</v>
      </c>
      <c r="Q8" s="35" t="n">
        <v>0.33</v>
      </c>
      <c r="R8" s="36">
        <f>IF($A8="","",IFERROR(MAX(0,K8*N8*O8*Q8),0))</f>
        <v/>
      </c>
      <c r="S8" s="3" t="inlineStr">
        <is>
          <t>Erheblich</t>
        </is>
      </c>
      <c r="T8" s="39" t="n">
        <v>0.25</v>
      </c>
      <c r="U8" s="2" t="inlineStr">
        <is>
          <t>Warmmiete</t>
        </is>
      </c>
      <c r="V8" s="36">
        <f>IF($A8="","",IFERROR(MAX(0,IF(U8="Kaltmiete",G8*T8,(H8+G8)*T8)),0))</f>
        <v/>
      </c>
      <c r="W8" s="36">
        <f>IF(OR($A8="",N8=""),"",IFERROR(MAX(0,V8/30*N8),0))</f>
        <v/>
      </c>
      <c r="X8" s="3" t="inlineStr">
        <is>
          <t>In Prüfung</t>
        </is>
      </c>
      <c r="Y8" s="37" t="n">
        <v>46201</v>
      </c>
      <c r="Z8" s="3" t="inlineStr">
        <is>
          <t>Mehrere Räume sowie Flur betroffen.</t>
        </is>
      </c>
    </row>
    <row r="9">
      <c r="A9" s="2" t="inlineStr">
        <is>
          <t>F-2026-008</t>
        </is>
      </c>
      <c r="B9" s="3" t="inlineStr">
        <is>
          <t>Claudia Schäfer</t>
        </is>
      </c>
      <c r="C9" s="3" t="inlineStr">
        <is>
          <t>Leipzig Wohnen Service</t>
        </is>
      </c>
      <c r="D9" s="3" t="inlineStr">
        <is>
          <t>Karl-Liebknecht-Straße 91</t>
        </is>
      </c>
      <c r="E9" s="2" t="inlineStr">
        <is>
          <t>Leipzig</t>
        </is>
      </c>
      <c r="F9" s="4" t="n">
        <v>49</v>
      </c>
      <c r="G9" s="35" t="n">
        <v>790</v>
      </c>
      <c r="H9" s="35" t="n">
        <v>165</v>
      </c>
      <c r="I9" s="40">
        <f>IF($A9="","",IFERROR(MAX(0,G9+H9),0))</f>
        <v/>
      </c>
      <c r="J9" s="3" t="inlineStr">
        <is>
          <t>Schimmelvorsorge</t>
        </is>
      </c>
      <c r="K9" s="2" t="n">
        <v>2</v>
      </c>
      <c r="L9" s="37" t="n">
        <v>46206</v>
      </c>
      <c r="M9" s="37" t="n">
        <v>46211</v>
      </c>
      <c r="N9" s="12">
        <f>IF(OR($A9="",M9="",L9=""),"",IFERROR(MAX(0,M9-L9+1),0))</f>
        <v/>
      </c>
      <c r="O9" s="38" t="n">
        <v>10</v>
      </c>
      <c r="P9" s="4" t="n">
        <v>1.1</v>
      </c>
      <c r="Q9" s="35" t="n">
        <v>0.31</v>
      </c>
      <c r="R9" s="40">
        <f>IF($A9="","",IFERROR(MAX(0,K9*N9*O9*Q9),0))</f>
        <v/>
      </c>
      <c r="S9" s="3" t="inlineStr">
        <is>
          <t>Niedrig</t>
        </is>
      </c>
      <c r="T9" s="39" t="n">
        <v>0.08</v>
      </c>
      <c r="U9" s="2" t="inlineStr">
        <is>
          <t>Kaltmiete</t>
        </is>
      </c>
      <c r="V9" s="40">
        <f>IF($A9="","",IFERROR(MAX(0,IF(U9="Kaltmiete",G9*T9,(H9+G9)*T9)),0))</f>
        <v/>
      </c>
      <c r="W9" s="40">
        <f>IF(OR($A9="",N9=""),"",IFERROR(MAX(0,V9/30*N9),0))</f>
        <v/>
      </c>
      <c r="X9" s="3" t="inlineStr">
        <is>
          <t>Erledigt</t>
        </is>
      </c>
      <c r="Y9" s="37" t="n">
        <v>46212</v>
      </c>
      <c r="Z9" s="3" t="inlineStr">
        <is>
          <t>Präventive Bautrocknung nach Feuchteeintritt.</t>
        </is>
      </c>
    </row>
    <row r="10">
      <c r="A10" s="2" t="inlineStr">
        <is>
          <t>F-2026-009</t>
        </is>
      </c>
      <c r="B10" s="3" t="inlineStr">
        <is>
          <t>Markus Bauer</t>
        </is>
      </c>
      <c r="C10" s="3" t="inlineStr">
        <is>
          <t>Dresdner Mietservice GmbH</t>
        </is>
      </c>
      <c r="D10" s="3" t="inlineStr">
        <is>
          <t>Bautzner Straße 136</t>
        </is>
      </c>
      <c r="E10" s="2" t="inlineStr">
        <is>
          <t>Dresden</t>
        </is>
      </c>
      <c r="F10" s="4" t="n">
        <v>76</v>
      </c>
      <c r="G10" s="35" t="n">
        <v>1190</v>
      </c>
      <c r="H10" s="35" t="n">
        <v>235</v>
      </c>
      <c r="I10" s="36">
        <f>IF($A10="","",IFERROR(MAX(0,G10+H10),0))</f>
        <v/>
      </c>
      <c r="J10" s="3" t="inlineStr">
        <is>
          <t>Leitungswasserschaden</t>
        </is>
      </c>
      <c r="K10" s="2" t="n">
        <v>3</v>
      </c>
      <c r="L10" s="37" t="n">
        <v>46219</v>
      </c>
      <c r="M10" s="37" t="n">
        <v>46235</v>
      </c>
      <c r="N10" s="8">
        <f>IF(OR($A10="",M10="",L10=""),"",IFERROR(MAX(0,M10-L10+1),0))</f>
        <v/>
      </c>
      <c r="O10" s="38" t="n">
        <v>18</v>
      </c>
      <c r="P10" s="4" t="n">
        <v>2</v>
      </c>
      <c r="Q10" s="35" t="n">
        <v>0.34</v>
      </c>
      <c r="R10" s="36">
        <f>IF($A10="","",IFERROR(MAX(0,K10*N10*O10*Q10),0))</f>
        <v/>
      </c>
      <c r="S10" s="3" t="inlineStr">
        <is>
          <t>Hoch</t>
        </is>
      </c>
      <c r="T10" s="39" t="n">
        <v>0.18</v>
      </c>
      <c r="U10" s="2" t="inlineStr">
        <is>
          <t>Warmmiete</t>
        </is>
      </c>
      <c r="V10" s="36">
        <f>IF($A10="","",IFERROR(MAX(0,IF(U10="Kaltmiete",G10*T10,(H10+G10)*T10)),0))</f>
        <v/>
      </c>
      <c r="W10" s="36">
        <f>IF(OR($A10="",N10=""),"",IFERROR(MAX(0,V10/30*N10),0))</f>
        <v/>
      </c>
      <c r="X10" s="3" t="inlineStr">
        <is>
          <t>Offen</t>
        </is>
      </c>
      <c r="Y10" s="37" t="n">
        <v>46236</v>
      </c>
      <c r="Z10" s="3" t="inlineStr">
        <is>
          <t>Lärm und Wärmeentwicklung im Arbeitszimmer.</t>
        </is>
      </c>
    </row>
    <row r="11">
      <c r="A11" s="2" t="inlineStr">
        <is>
          <t>F-2026-010</t>
        </is>
      </c>
      <c r="B11" s="3" t="inlineStr">
        <is>
          <t>Nicole Richter</t>
        </is>
      </c>
      <c r="C11" s="3" t="inlineStr">
        <is>
          <t>Nordstadt Hausverwaltung</t>
        </is>
      </c>
      <c r="D11" s="3" t="inlineStr">
        <is>
          <t>Lister Meile 67</t>
        </is>
      </c>
      <c r="E11" s="2" t="inlineStr">
        <is>
          <t>Hannover</t>
        </is>
      </c>
      <c r="F11" s="4" t="n">
        <v>57</v>
      </c>
      <c r="G11" s="35" t="n">
        <v>920</v>
      </c>
      <c r="H11" s="35" t="n">
        <v>185</v>
      </c>
      <c r="I11" s="40">
        <f>IF($A11="","",IFERROR(MAX(0,G11+H11),0))</f>
        <v/>
      </c>
      <c r="J11" s="3" t="inlineStr">
        <is>
          <t>Feuchtigkeit nach Starkregen</t>
        </is>
      </c>
      <c r="K11" s="2" t="n">
        <v>1</v>
      </c>
      <c r="L11" s="37" t="n">
        <v>46242</v>
      </c>
      <c r="M11" s="37" t="n">
        <v>46246</v>
      </c>
      <c r="N11" s="12">
        <f>IF(OR($A11="",M11="",L11=""),"",IFERROR(MAX(0,M11-L11+1),0))</f>
        <v/>
      </c>
      <c r="O11" s="38" t="n">
        <v>12</v>
      </c>
      <c r="P11" s="4" t="n">
        <v>0.9</v>
      </c>
      <c r="Q11" s="35" t="n">
        <v>0.3</v>
      </c>
      <c r="R11" s="40">
        <f>IF($A11="","",IFERROR(MAX(0,K11*N11*O11*Q11),0))</f>
        <v/>
      </c>
      <c r="S11" s="3" t="inlineStr">
        <is>
          <t>Niedrig</t>
        </is>
      </c>
      <c r="T11" s="39" t="n">
        <v>0.05</v>
      </c>
      <c r="U11" s="2" t="inlineStr">
        <is>
          <t>Kaltmiete</t>
        </is>
      </c>
      <c r="V11" s="40">
        <f>IF($A11="","",IFERROR(MAX(0,IF(U11="Kaltmiete",G11*T11,(H11+G11)*T11)),0))</f>
        <v/>
      </c>
      <c r="W11" s="40">
        <f>IF(OR($A11="",N11=""),"",IFERROR(MAX(0,V11/30*N11),0))</f>
        <v/>
      </c>
      <c r="X11" s="3" t="inlineStr">
        <is>
          <t>Teilweise erstattet</t>
        </is>
      </c>
      <c r="Y11" s="37" t="n">
        <v>46247</v>
      </c>
      <c r="Z11" s="3" t="inlineStr">
        <is>
          <t>Gerät im Eingangsbereich, eingeschränkte Nutzung.</t>
        </is>
      </c>
    </row>
    <row r="12">
      <c r="A12" s="2" t="n"/>
      <c r="B12" s="3" t="n"/>
      <c r="C12" s="3" t="n"/>
      <c r="D12" s="3" t="n"/>
      <c r="E12" s="2" t="n"/>
      <c r="F12" s="4" t="n"/>
      <c r="G12" s="35" t="n"/>
      <c r="H12" s="35" t="n"/>
      <c r="I12" s="36">
        <f>IF($A12="","",IFERROR(MAX(0,G12+H12),0))</f>
        <v/>
      </c>
      <c r="J12" s="3" t="n"/>
      <c r="K12" s="2" t="n"/>
      <c r="L12" s="37" t="n"/>
      <c r="M12" s="37" t="n"/>
      <c r="N12" s="8">
        <f>IF(OR($A12="",M12="",L12=""),"",IFERROR(MAX(0,M12-L12+1),0))</f>
        <v/>
      </c>
      <c r="O12" s="38" t="n"/>
      <c r="P12" s="4" t="n"/>
      <c r="Q12" s="35" t="n"/>
      <c r="R12" s="36">
        <f>IF($A12="","",IFERROR(MAX(0,K12*N12*O12*Q12),0))</f>
        <v/>
      </c>
      <c r="S12" s="3" t="n"/>
      <c r="T12" s="39" t="n"/>
      <c r="U12" s="2" t="n"/>
      <c r="V12" s="36">
        <f>IF($A12="","",IFERROR(MAX(0,IF(U12="Kaltmiete",G12*T12,(H12+G12)*T12)),0))</f>
        <v/>
      </c>
      <c r="W12" s="36">
        <f>IF(OR($A12="",N12=""),"",IFERROR(MAX(0,V12/30*N12),0))</f>
        <v/>
      </c>
      <c r="X12" s="3" t="n"/>
      <c r="Y12" s="37" t="n"/>
      <c r="Z12" s="3" t="n"/>
    </row>
    <row r="13">
      <c r="A13" s="2" t="n"/>
      <c r="B13" s="3" t="n"/>
      <c r="C13" s="3" t="n"/>
      <c r="D13" s="3" t="n"/>
      <c r="E13" s="2" t="n"/>
      <c r="F13" s="4" t="n"/>
      <c r="G13" s="35" t="n"/>
      <c r="H13" s="35" t="n"/>
      <c r="I13" s="40">
        <f>IF($A13="","",IFERROR(MAX(0,G13+H13),0))</f>
        <v/>
      </c>
      <c r="J13" s="3" t="n"/>
      <c r="K13" s="2" t="n"/>
      <c r="L13" s="37" t="n"/>
      <c r="M13" s="37" t="n"/>
      <c r="N13" s="12">
        <f>IF(OR($A13="",M13="",L13=""),"",IFERROR(MAX(0,M13-L13+1),0))</f>
        <v/>
      </c>
      <c r="O13" s="38" t="n"/>
      <c r="P13" s="4" t="n"/>
      <c r="Q13" s="35" t="n"/>
      <c r="R13" s="40">
        <f>IF($A13="","",IFERROR(MAX(0,K13*N13*O13*Q13),0))</f>
        <v/>
      </c>
      <c r="S13" s="3" t="n"/>
      <c r="T13" s="39" t="n"/>
      <c r="U13" s="2" t="n"/>
      <c r="V13" s="40">
        <f>IF($A13="","",IFERROR(MAX(0,IF(U13="Kaltmiete",G13*T13,(H13+G13)*T13)),0))</f>
        <v/>
      </c>
      <c r="W13" s="40">
        <f>IF(OR($A13="",N13=""),"",IFERROR(MAX(0,V13/30*N13),0))</f>
        <v/>
      </c>
      <c r="X13" s="3" t="n"/>
      <c r="Y13" s="37" t="n"/>
      <c r="Z13" s="3" t="n"/>
    </row>
    <row r="14">
      <c r="A14" s="2" t="n"/>
      <c r="B14" s="3" t="n"/>
      <c r="C14" s="3" t="n"/>
      <c r="D14" s="3" t="n"/>
      <c r="E14" s="2" t="n"/>
      <c r="F14" s="4" t="n"/>
      <c r="G14" s="35" t="n"/>
      <c r="H14" s="35" t="n"/>
      <c r="I14" s="36">
        <f>IF($A14="","",IFERROR(MAX(0,G14+H14),0))</f>
        <v/>
      </c>
      <c r="J14" s="3" t="n"/>
      <c r="K14" s="2" t="n"/>
      <c r="L14" s="37" t="n"/>
      <c r="M14" s="37" t="n"/>
      <c r="N14" s="8">
        <f>IF(OR($A14="",M14="",L14=""),"",IFERROR(MAX(0,M14-L14+1),0))</f>
        <v/>
      </c>
      <c r="O14" s="38" t="n"/>
      <c r="P14" s="4" t="n"/>
      <c r="Q14" s="35" t="n"/>
      <c r="R14" s="36">
        <f>IF($A14="","",IFERROR(MAX(0,K14*N14*O14*Q14),0))</f>
        <v/>
      </c>
      <c r="S14" s="3" t="n"/>
      <c r="T14" s="39" t="n"/>
      <c r="U14" s="2" t="n"/>
      <c r="V14" s="36">
        <f>IF($A14="","",IFERROR(MAX(0,IF(U14="Kaltmiete",G14*T14,(H14+G14)*T14)),0))</f>
        <v/>
      </c>
      <c r="W14" s="36">
        <f>IF(OR($A14="",N14=""),"",IFERROR(MAX(0,V14/30*N14),0))</f>
        <v/>
      </c>
      <c r="X14" s="3" t="n"/>
      <c r="Y14" s="37" t="n"/>
      <c r="Z14" s="3" t="n"/>
    </row>
    <row r="15">
      <c r="A15" s="2" t="n"/>
      <c r="B15" s="3" t="n"/>
      <c r="C15" s="3" t="n"/>
      <c r="D15" s="3" t="n"/>
      <c r="E15" s="2" t="n"/>
      <c r="F15" s="4" t="n"/>
      <c r="G15" s="35" t="n"/>
      <c r="H15" s="35" t="n"/>
      <c r="I15" s="40">
        <f>IF($A15="","",IFERROR(MAX(0,G15+H15),0))</f>
        <v/>
      </c>
      <c r="J15" s="3" t="n"/>
      <c r="K15" s="2" t="n"/>
      <c r="L15" s="37" t="n"/>
      <c r="M15" s="37" t="n"/>
      <c r="N15" s="12">
        <f>IF(OR($A15="",M15="",L15=""),"",IFERROR(MAX(0,M15-L15+1),0))</f>
        <v/>
      </c>
      <c r="O15" s="38" t="n"/>
      <c r="P15" s="4" t="n"/>
      <c r="Q15" s="35" t="n"/>
      <c r="R15" s="40">
        <f>IF($A15="","",IFERROR(MAX(0,K15*N15*O15*Q15),0))</f>
        <v/>
      </c>
      <c r="S15" s="3" t="n"/>
      <c r="T15" s="39" t="n"/>
      <c r="U15" s="2" t="n"/>
      <c r="V15" s="40">
        <f>IF($A15="","",IFERROR(MAX(0,IF(U15="Kaltmiete",G15*T15,(H15+G15)*T15)),0))</f>
        <v/>
      </c>
      <c r="W15" s="40">
        <f>IF(OR($A15="",N15=""),"",IFERROR(MAX(0,V15/30*N15),0))</f>
        <v/>
      </c>
      <c r="X15" s="3" t="n"/>
      <c r="Y15" s="37" t="n"/>
      <c r="Z15" s="3" t="n"/>
    </row>
    <row r="16">
      <c r="A16" s="2" t="n"/>
      <c r="B16" s="3" t="n"/>
      <c r="C16" s="3" t="n"/>
      <c r="D16" s="3" t="n"/>
      <c r="E16" s="2" t="n"/>
      <c r="F16" s="4" t="n"/>
      <c r="G16" s="35" t="n"/>
      <c r="H16" s="35" t="n"/>
      <c r="I16" s="36">
        <f>IF($A16="","",IFERROR(MAX(0,G16+H16),0))</f>
        <v/>
      </c>
      <c r="J16" s="3" t="n"/>
      <c r="K16" s="2" t="n"/>
      <c r="L16" s="37" t="n"/>
      <c r="M16" s="37" t="n"/>
      <c r="N16" s="8">
        <f>IF(OR($A16="",M16="",L16=""),"",IFERROR(MAX(0,M16-L16+1),0))</f>
        <v/>
      </c>
      <c r="O16" s="38" t="n"/>
      <c r="P16" s="4" t="n"/>
      <c r="Q16" s="35" t="n"/>
      <c r="R16" s="36">
        <f>IF($A16="","",IFERROR(MAX(0,K16*N16*O16*Q16),0))</f>
        <v/>
      </c>
      <c r="S16" s="3" t="n"/>
      <c r="T16" s="39" t="n"/>
      <c r="U16" s="2" t="n"/>
      <c r="V16" s="36">
        <f>IF($A16="","",IFERROR(MAX(0,IF(U16="Kaltmiete",G16*T16,(H16+G16)*T16)),0))</f>
        <v/>
      </c>
      <c r="W16" s="36">
        <f>IF(OR($A16="",N16=""),"",IFERROR(MAX(0,V16/30*N16),0))</f>
        <v/>
      </c>
      <c r="X16" s="3" t="n"/>
      <c r="Y16" s="37" t="n"/>
      <c r="Z16" s="3" t="n"/>
    </row>
    <row r="17">
      <c r="A17" s="2" t="n"/>
      <c r="B17" s="3" t="n"/>
      <c r="C17" s="3" t="n"/>
      <c r="D17" s="3" t="n"/>
      <c r="E17" s="2" t="n"/>
      <c r="F17" s="4" t="n"/>
      <c r="G17" s="35" t="n"/>
      <c r="H17" s="35" t="n"/>
      <c r="I17" s="40">
        <f>IF($A17="","",IFERROR(MAX(0,G17+H17),0))</f>
        <v/>
      </c>
      <c r="J17" s="3" t="n"/>
      <c r="K17" s="2" t="n"/>
      <c r="L17" s="37" t="n"/>
      <c r="M17" s="37" t="n"/>
      <c r="N17" s="12">
        <f>IF(OR($A17="",M17="",L17=""),"",IFERROR(MAX(0,M17-L17+1),0))</f>
        <v/>
      </c>
      <c r="O17" s="38" t="n"/>
      <c r="P17" s="4" t="n"/>
      <c r="Q17" s="35" t="n"/>
      <c r="R17" s="40">
        <f>IF($A17="","",IFERROR(MAX(0,K17*N17*O17*Q17),0))</f>
        <v/>
      </c>
      <c r="S17" s="3" t="n"/>
      <c r="T17" s="39" t="n"/>
      <c r="U17" s="2" t="n"/>
      <c r="V17" s="40">
        <f>IF($A17="","",IFERROR(MAX(0,IF(U17="Kaltmiete",G17*T17,(H17+G17)*T17)),0))</f>
        <v/>
      </c>
      <c r="W17" s="40">
        <f>IF(OR($A17="",N17=""),"",IFERROR(MAX(0,V17/30*N17),0))</f>
        <v/>
      </c>
      <c r="X17" s="3" t="n"/>
      <c r="Y17" s="37" t="n"/>
      <c r="Z17" s="3" t="n"/>
    </row>
    <row r="18">
      <c r="A18" s="2" t="n"/>
      <c r="B18" s="3" t="n"/>
      <c r="C18" s="3" t="n"/>
      <c r="D18" s="3" t="n"/>
      <c r="E18" s="2" t="n"/>
      <c r="F18" s="4" t="n"/>
      <c r="G18" s="35" t="n"/>
      <c r="H18" s="35" t="n"/>
      <c r="I18" s="36">
        <f>IF($A18="","",IFERROR(MAX(0,G18+H18),0))</f>
        <v/>
      </c>
      <c r="J18" s="3" t="n"/>
      <c r="K18" s="2" t="n"/>
      <c r="L18" s="37" t="n"/>
      <c r="M18" s="37" t="n"/>
      <c r="N18" s="8">
        <f>IF(OR($A18="",M18="",L18=""),"",IFERROR(MAX(0,M18-L18+1),0))</f>
        <v/>
      </c>
      <c r="O18" s="38" t="n"/>
      <c r="P18" s="4" t="n"/>
      <c r="Q18" s="35" t="n"/>
      <c r="R18" s="36">
        <f>IF($A18="","",IFERROR(MAX(0,K18*N18*O18*Q18),0))</f>
        <v/>
      </c>
      <c r="S18" s="3" t="n"/>
      <c r="T18" s="39" t="n"/>
      <c r="U18" s="2" t="n"/>
      <c r="V18" s="36">
        <f>IF($A18="","",IFERROR(MAX(0,IF(U18="Kaltmiete",G18*T18,(H18+G18)*T18)),0))</f>
        <v/>
      </c>
      <c r="W18" s="36">
        <f>IF(OR($A18="",N18=""),"",IFERROR(MAX(0,V18/30*N18),0))</f>
        <v/>
      </c>
      <c r="X18" s="3" t="n"/>
      <c r="Y18" s="37" t="n"/>
      <c r="Z18" s="3" t="n"/>
    </row>
    <row r="19">
      <c r="A19" s="2" t="n"/>
      <c r="B19" s="3" t="n"/>
      <c r="C19" s="3" t="n"/>
      <c r="D19" s="3" t="n"/>
      <c r="E19" s="2" t="n"/>
      <c r="F19" s="4" t="n"/>
      <c r="G19" s="35" t="n"/>
      <c r="H19" s="35" t="n"/>
      <c r="I19" s="40">
        <f>IF($A19="","",IFERROR(MAX(0,G19+H19),0))</f>
        <v/>
      </c>
      <c r="J19" s="3" t="n"/>
      <c r="K19" s="2" t="n"/>
      <c r="L19" s="37" t="n"/>
      <c r="M19" s="37" t="n"/>
      <c r="N19" s="12">
        <f>IF(OR($A19="",M19="",L19=""),"",IFERROR(MAX(0,M19-L19+1),0))</f>
        <v/>
      </c>
      <c r="O19" s="38" t="n"/>
      <c r="P19" s="4" t="n"/>
      <c r="Q19" s="35" t="n"/>
      <c r="R19" s="40">
        <f>IF($A19="","",IFERROR(MAX(0,K19*N19*O19*Q19),0))</f>
        <v/>
      </c>
      <c r="S19" s="3" t="n"/>
      <c r="T19" s="39" t="n"/>
      <c r="U19" s="2" t="n"/>
      <c r="V19" s="40">
        <f>IF($A19="","",IFERROR(MAX(0,IF(U19="Kaltmiete",G19*T19,(H19+G19)*T19)),0))</f>
        <v/>
      </c>
      <c r="W19" s="40">
        <f>IF(OR($A19="",N19=""),"",IFERROR(MAX(0,V19/30*N19),0))</f>
        <v/>
      </c>
      <c r="X19" s="3" t="n"/>
      <c r="Y19" s="37" t="n"/>
      <c r="Z19" s="3" t="n"/>
    </row>
    <row r="20">
      <c r="A20" s="2" t="n"/>
      <c r="B20" s="3" t="n"/>
      <c r="C20" s="3" t="n"/>
      <c r="D20" s="3" t="n"/>
      <c r="E20" s="2" t="n"/>
      <c r="F20" s="4" t="n"/>
      <c r="G20" s="35" t="n"/>
      <c r="H20" s="35" t="n"/>
      <c r="I20" s="36">
        <f>IF($A20="","",IFERROR(MAX(0,G20+H20),0))</f>
        <v/>
      </c>
      <c r="J20" s="3" t="n"/>
      <c r="K20" s="2" t="n"/>
      <c r="L20" s="37" t="n"/>
      <c r="M20" s="37" t="n"/>
      <c r="N20" s="8">
        <f>IF(OR($A20="",M20="",L20=""),"",IFERROR(MAX(0,M20-L20+1),0))</f>
        <v/>
      </c>
      <c r="O20" s="38" t="n"/>
      <c r="P20" s="4" t="n"/>
      <c r="Q20" s="35" t="n"/>
      <c r="R20" s="36">
        <f>IF($A20="","",IFERROR(MAX(0,K20*N20*O20*Q20),0))</f>
        <v/>
      </c>
      <c r="S20" s="3" t="n"/>
      <c r="T20" s="39" t="n"/>
      <c r="U20" s="2" t="n"/>
      <c r="V20" s="36">
        <f>IF($A20="","",IFERROR(MAX(0,IF(U20="Kaltmiete",G20*T20,(H20+G20)*T20)),0))</f>
        <v/>
      </c>
      <c r="W20" s="36">
        <f>IF(OR($A20="",N20=""),"",IFERROR(MAX(0,V20/30*N20),0))</f>
        <v/>
      </c>
      <c r="X20" s="3" t="n"/>
      <c r="Y20" s="37" t="n"/>
      <c r="Z20" s="3" t="n"/>
    </row>
    <row r="21">
      <c r="A21" s="2" t="n"/>
      <c r="B21" s="3" t="n"/>
      <c r="C21" s="3" t="n"/>
      <c r="D21" s="3" t="n"/>
      <c r="E21" s="2" t="n"/>
      <c r="F21" s="4" t="n"/>
      <c r="G21" s="35" t="n"/>
      <c r="H21" s="35" t="n"/>
      <c r="I21" s="40">
        <f>IF($A21="","",IFERROR(MAX(0,G21+H21),0))</f>
        <v/>
      </c>
      <c r="J21" s="3" t="n"/>
      <c r="K21" s="2" t="n"/>
      <c r="L21" s="37" t="n"/>
      <c r="M21" s="37" t="n"/>
      <c r="N21" s="12">
        <f>IF(OR($A21="",M21="",L21=""),"",IFERROR(MAX(0,M21-L21+1),0))</f>
        <v/>
      </c>
      <c r="O21" s="38" t="n"/>
      <c r="P21" s="4" t="n"/>
      <c r="Q21" s="35" t="n"/>
      <c r="R21" s="40">
        <f>IF($A21="","",IFERROR(MAX(0,K21*N21*O21*Q21),0))</f>
        <v/>
      </c>
      <c r="S21" s="3" t="n"/>
      <c r="T21" s="39" t="n"/>
      <c r="U21" s="2" t="n"/>
      <c r="V21" s="40">
        <f>IF($A21="","",IFERROR(MAX(0,IF(U21="Kaltmiete",G21*T21,(H21+G21)*T21)),0))</f>
        <v/>
      </c>
      <c r="W21" s="40">
        <f>IF(OR($A21="",N21=""),"",IFERROR(MAX(0,V21/30*N21),0))</f>
        <v/>
      </c>
      <c r="X21" s="3" t="n"/>
      <c r="Y21" s="37" t="n"/>
      <c r="Z21" s="3" t="n"/>
    </row>
    <row r="22">
      <c r="A22" s="2" t="n"/>
      <c r="B22" s="3" t="n"/>
      <c r="C22" s="3" t="n"/>
      <c r="D22" s="3" t="n"/>
      <c r="E22" s="2" t="n"/>
      <c r="F22" s="4" t="n"/>
      <c r="G22" s="35" t="n"/>
      <c r="H22" s="35" t="n"/>
      <c r="I22" s="36">
        <f>IF($A22="","",IFERROR(MAX(0,G22+H22),0))</f>
        <v/>
      </c>
      <c r="J22" s="3" t="n"/>
      <c r="K22" s="2" t="n"/>
      <c r="L22" s="37" t="n"/>
      <c r="M22" s="37" t="n"/>
      <c r="N22" s="8">
        <f>IF(OR($A22="",M22="",L22=""),"",IFERROR(MAX(0,M22-L22+1),0))</f>
        <v/>
      </c>
      <c r="O22" s="38" t="n"/>
      <c r="P22" s="4" t="n"/>
      <c r="Q22" s="35" t="n"/>
      <c r="R22" s="36">
        <f>IF($A22="","",IFERROR(MAX(0,K22*N22*O22*Q22),0))</f>
        <v/>
      </c>
      <c r="S22" s="3" t="n"/>
      <c r="T22" s="39" t="n"/>
      <c r="U22" s="2" t="n"/>
      <c r="V22" s="36">
        <f>IF($A22="","",IFERROR(MAX(0,IF(U22="Kaltmiete",G22*T22,(H22+G22)*T22)),0))</f>
        <v/>
      </c>
      <c r="W22" s="36">
        <f>IF(OR($A22="",N22=""),"",IFERROR(MAX(0,V22/30*N22),0))</f>
        <v/>
      </c>
      <c r="X22" s="3" t="n"/>
      <c r="Y22" s="37" t="n"/>
      <c r="Z22" s="3" t="n"/>
    </row>
    <row r="23">
      <c r="A23" s="2" t="n"/>
      <c r="B23" s="3" t="n"/>
      <c r="C23" s="3" t="n"/>
      <c r="D23" s="3" t="n"/>
      <c r="E23" s="2" t="n"/>
      <c r="F23" s="4" t="n"/>
      <c r="G23" s="35" t="n"/>
      <c r="H23" s="35" t="n"/>
      <c r="I23" s="40">
        <f>IF($A23="","",IFERROR(MAX(0,G23+H23),0))</f>
        <v/>
      </c>
      <c r="J23" s="3" t="n"/>
      <c r="K23" s="2" t="n"/>
      <c r="L23" s="37" t="n"/>
      <c r="M23" s="37" t="n"/>
      <c r="N23" s="12">
        <f>IF(OR($A23="",M23="",L23=""),"",IFERROR(MAX(0,M23-L23+1),0))</f>
        <v/>
      </c>
      <c r="O23" s="38" t="n"/>
      <c r="P23" s="4" t="n"/>
      <c r="Q23" s="35" t="n"/>
      <c r="R23" s="40">
        <f>IF($A23="","",IFERROR(MAX(0,K23*N23*O23*Q23),0))</f>
        <v/>
      </c>
      <c r="S23" s="3" t="n"/>
      <c r="T23" s="39" t="n"/>
      <c r="U23" s="2" t="n"/>
      <c r="V23" s="40">
        <f>IF($A23="","",IFERROR(MAX(0,IF(U23="Kaltmiete",G23*T23,(H23+G23)*T23)),0))</f>
        <v/>
      </c>
      <c r="W23" s="40">
        <f>IF(OR($A23="",N23=""),"",IFERROR(MAX(0,V23/30*N23),0))</f>
        <v/>
      </c>
      <c r="X23" s="3" t="n"/>
      <c r="Y23" s="37" t="n"/>
      <c r="Z23" s="3" t="n"/>
    </row>
    <row r="24">
      <c r="A24" s="2" t="n"/>
      <c r="B24" s="3" t="n"/>
      <c r="C24" s="3" t="n"/>
      <c r="D24" s="3" t="n"/>
      <c r="E24" s="2" t="n"/>
      <c r="F24" s="4" t="n"/>
      <c r="G24" s="35" t="n"/>
      <c r="H24" s="35" t="n"/>
      <c r="I24" s="36">
        <f>IF($A24="","",IFERROR(MAX(0,G24+H24),0))</f>
        <v/>
      </c>
      <c r="J24" s="3" t="n"/>
      <c r="K24" s="2" t="n"/>
      <c r="L24" s="37" t="n"/>
      <c r="M24" s="37" t="n"/>
      <c r="N24" s="8">
        <f>IF(OR($A24="",M24="",L24=""),"",IFERROR(MAX(0,M24-L24+1),0))</f>
        <v/>
      </c>
      <c r="O24" s="38" t="n"/>
      <c r="P24" s="4" t="n"/>
      <c r="Q24" s="35" t="n"/>
      <c r="R24" s="36">
        <f>IF($A24="","",IFERROR(MAX(0,K24*N24*O24*Q24),0))</f>
        <v/>
      </c>
      <c r="S24" s="3" t="n"/>
      <c r="T24" s="39" t="n"/>
      <c r="U24" s="2" t="n"/>
      <c r="V24" s="36">
        <f>IF($A24="","",IFERROR(MAX(0,IF(U24="Kaltmiete",G24*T24,(H24+G24)*T24)),0))</f>
        <v/>
      </c>
      <c r="W24" s="36">
        <f>IF(OR($A24="",N24=""),"",IFERROR(MAX(0,V24/30*N24),0))</f>
        <v/>
      </c>
      <c r="X24" s="3" t="n"/>
      <c r="Y24" s="37" t="n"/>
      <c r="Z24" s="3" t="n"/>
    </row>
    <row r="25">
      <c r="A25" s="2" t="n"/>
      <c r="B25" s="3" t="n"/>
      <c r="C25" s="3" t="n"/>
      <c r="D25" s="3" t="n"/>
      <c r="E25" s="2" t="n"/>
      <c r="F25" s="4" t="n"/>
      <c r="G25" s="35" t="n"/>
      <c r="H25" s="35" t="n"/>
      <c r="I25" s="40">
        <f>IF($A25="","",IFERROR(MAX(0,G25+H25),0))</f>
        <v/>
      </c>
      <c r="J25" s="3" t="n"/>
      <c r="K25" s="2" t="n"/>
      <c r="L25" s="37" t="n"/>
      <c r="M25" s="37" t="n"/>
      <c r="N25" s="12">
        <f>IF(OR($A25="",M25="",L25=""),"",IFERROR(MAX(0,M25-L25+1),0))</f>
        <v/>
      </c>
      <c r="O25" s="38" t="n"/>
      <c r="P25" s="4" t="n"/>
      <c r="Q25" s="35" t="n"/>
      <c r="R25" s="40">
        <f>IF($A25="","",IFERROR(MAX(0,K25*N25*O25*Q25),0))</f>
        <v/>
      </c>
      <c r="S25" s="3" t="n"/>
      <c r="T25" s="39" t="n"/>
      <c r="U25" s="2" t="n"/>
      <c r="V25" s="40">
        <f>IF($A25="","",IFERROR(MAX(0,IF(U25="Kaltmiete",G25*T25,(H25+G25)*T25)),0))</f>
        <v/>
      </c>
      <c r="W25" s="40">
        <f>IF(OR($A25="",N25=""),"",IFERROR(MAX(0,V25/30*N25),0))</f>
        <v/>
      </c>
      <c r="X25" s="3" t="n"/>
      <c r="Y25" s="37" t="n"/>
      <c r="Z25" s="3" t="n"/>
    </row>
    <row r="26">
      <c r="A26" s="2" t="n"/>
      <c r="B26" s="3" t="n"/>
      <c r="C26" s="3" t="n"/>
      <c r="D26" s="3" t="n"/>
      <c r="E26" s="2" t="n"/>
      <c r="F26" s="4" t="n"/>
      <c r="G26" s="35" t="n"/>
      <c r="H26" s="35" t="n"/>
      <c r="I26" s="36">
        <f>IF($A26="","",IFERROR(MAX(0,G26+H26),0))</f>
        <v/>
      </c>
      <c r="J26" s="3" t="n"/>
      <c r="K26" s="2" t="n"/>
      <c r="L26" s="37" t="n"/>
      <c r="M26" s="37" t="n"/>
      <c r="N26" s="8">
        <f>IF(OR($A26="",M26="",L26=""),"",IFERROR(MAX(0,M26-L26+1),0))</f>
        <v/>
      </c>
      <c r="O26" s="38" t="n"/>
      <c r="P26" s="4" t="n"/>
      <c r="Q26" s="35" t="n"/>
      <c r="R26" s="36">
        <f>IF($A26="","",IFERROR(MAX(0,K26*N26*O26*Q26),0))</f>
        <v/>
      </c>
      <c r="S26" s="3" t="n"/>
      <c r="T26" s="39" t="n"/>
      <c r="U26" s="2" t="n"/>
      <c r="V26" s="36">
        <f>IF($A26="","",IFERROR(MAX(0,IF(U26="Kaltmiete",G26*T26,(H26+G26)*T26)),0))</f>
        <v/>
      </c>
      <c r="W26" s="36">
        <f>IF(OR($A26="",N26=""),"",IFERROR(MAX(0,V26/30*N26),0))</f>
        <v/>
      </c>
      <c r="X26" s="3" t="n"/>
      <c r="Y26" s="37" t="n"/>
      <c r="Z26" s="3" t="n"/>
    </row>
    <row r="27">
      <c r="A27" s="2" t="n"/>
      <c r="B27" s="3" t="n"/>
      <c r="C27" s="3" t="n"/>
      <c r="D27" s="3" t="n"/>
      <c r="E27" s="2" t="n"/>
      <c r="F27" s="4" t="n"/>
      <c r="G27" s="35" t="n"/>
      <c r="H27" s="35" t="n"/>
      <c r="I27" s="40">
        <f>IF($A27="","",IFERROR(MAX(0,G27+H27),0))</f>
        <v/>
      </c>
      <c r="J27" s="3" t="n"/>
      <c r="K27" s="2" t="n"/>
      <c r="L27" s="37" t="n"/>
      <c r="M27" s="37" t="n"/>
      <c r="N27" s="12">
        <f>IF(OR($A27="",M27="",L27=""),"",IFERROR(MAX(0,M27-L27+1),0))</f>
        <v/>
      </c>
      <c r="O27" s="38" t="n"/>
      <c r="P27" s="4" t="n"/>
      <c r="Q27" s="35" t="n"/>
      <c r="R27" s="40">
        <f>IF($A27="","",IFERROR(MAX(0,K27*N27*O27*Q27),0))</f>
        <v/>
      </c>
      <c r="S27" s="3" t="n"/>
      <c r="T27" s="39" t="n"/>
      <c r="U27" s="2" t="n"/>
      <c r="V27" s="40">
        <f>IF($A27="","",IFERROR(MAX(0,IF(U27="Kaltmiete",G27*T27,(H27+G27)*T27)),0))</f>
        <v/>
      </c>
      <c r="W27" s="40">
        <f>IF(OR($A27="",N27=""),"",IFERROR(MAX(0,V27/30*N27),0))</f>
        <v/>
      </c>
      <c r="X27" s="3" t="n"/>
      <c r="Y27" s="37" t="n"/>
      <c r="Z27" s="3" t="n"/>
    </row>
    <row r="28">
      <c r="A28" s="2" t="n"/>
      <c r="B28" s="3" t="n"/>
      <c r="C28" s="3" t="n"/>
      <c r="D28" s="3" t="n"/>
      <c r="E28" s="2" t="n"/>
      <c r="F28" s="4" t="n"/>
      <c r="G28" s="35" t="n"/>
      <c r="H28" s="35" t="n"/>
      <c r="I28" s="36">
        <f>IF($A28="","",IFERROR(MAX(0,G28+H28),0))</f>
        <v/>
      </c>
      <c r="J28" s="3" t="n"/>
      <c r="K28" s="2" t="n"/>
      <c r="L28" s="37" t="n"/>
      <c r="M28" s="37" t="n"/>
      <c r="N28" s="8">
        <f>IF(OR($A28="",M28="",L28=""),"",IFERROR(MAX(0,M28-L28+1),0))</f>
        <v/>
      </c>
      <c r="O28" s="38" t="n"/>
      <c r="P28" s="4" t="n"/>
      <c r="Q28" s="35" t="n"/>
      <c r="R28" s="36">
        <f>IF($A28="","",IFERROR(MAX(0,K28*N28*O28*Q28),0))</f>
        <v/>
      </c>
      <c r="S28" s="3" t="n"/>
      <c r="T28" s="39" t="n"/>
      <c r="U28" s="2" t="n"/>
      <c r="V28" s="36">
        <f>IF($A28="","",IFERROR(MAX(0,IF(U28="Kaltmiete",G28*T28,(H28+G28)*T28)),0))</f>
        <v/>
      </c>
      <c r="W28" s="36">
        <f>IF(OR($A28="",N28=""),"",IFERROR(MAX(0,V28/30*N28),0))</f>
        <v/>
      </c>
      <c r="X28" s="3" t="n"/>
      <c r="Y28" s="37" t="n"/>
      <c r="Z28" s="3" t="n"/>
    </row>
    <row r="29">
      <c r="A29" s="2" t="n"/>
      <c r="B29" s="3" t="n"/>
      <c r="C29" s="3" t="n"/>
      <c r="D29" s="3" t="n"/>
      <c r="E29" s="2" t="n"/>
      <c r="F29" s="4" t="n"/>
      <c r="G29" s="35" t="n"/>
      <c r="H29" s="35" t="n"/>
      <c r="I29" s="40">
        <f>IF($A29="","",IFERROR(MAX(0,G29+H29),0))</f>
        <v/>
      </c>
      <c r="J29" s="3" t="n"/>
      <c r="K29" s="2" t="n"/>
      <c r="L29" s="37" t="n"/>
      <c r="M29" s="37" t="n"/>
      <c r="N29" s="12">
        <f>IF(OR($A29="",M29="",L29=""),"",IFERROR(MAX(0,M29-L29+1),0))</f>
        <v/>
      </c>
      <c r="O29" s="38" t="n"/>
      <c r="P29" s="4" t="n"/>
      <c r="Q29" s="35" t="n"/>
      <c r="R29" s="40">
        <f>IF($A29="","",IFERROR(MAX(0,K29*N29*O29*Q29),0))</f>
        <v/>
      </c>
      <c r="S29" s="3" t="n"/>
      <c r="T29" s="39" t="n"/>
      <c r="U29" s="2" t="n"/>
      <c r="V29" s="40">
        <f>IF($A29="","",IFERROR(MAX(0,IF(U29="Kaltmiete",G29*T29,(H29+G29)*T29)),0))</f>
        <v/>
      </c>
      <c r="W29" s="40">
        <f>IF(OR($A29="",N29=""),"",IFERROR(MAX(0,V29/30*N29),0))</f>
        <v/>
      </c>
      <c r="X29" s="3" t="n"/>
      <c r="Y29" s="37" t="n"/>
      <c r="Z29" s="3" t="n"/>
    </row>
    <row r="30">
      <c r="A30" s="2" t="n"/>
      <c r="B30" s="3" t="n"/>
      <c r="C30" s="3" t="n"/>
      <c r="D30" s="3" t="n"/>
      <c r="E30" s="2" t="n"/>
      <c r="F30" s="4" t="n"/>
      <c r="G30" s="35" t="n"/>
      <c r="H30" s="35" t="n"/>
      <c r="I30" s="36">
        <f>IF($A30="","",IFERROR(MAX(0,G30+H30),0))</f>
        <v/>
      </c>
      <c r="J30" s="3" t="n"/>
      <c r="K30" s="2" t="n"/>
      <c r="L30" s="37" t="n"/>
      <c r="M30" s="37" t="n"/>
      <c r="N30" s="8">
        <f>IF(OR($A30="",M30="",L30=""),"",IFERROR(MAX(0,M30-L30+1),0))</f>
        <v/>
      </c>
      <c r="O30" s="38" t="n"/>
      <c r="P30" s="4" t="n"/>
      <c r="Q30" s="35" t="n"/>
      <c r="R30" s="36">
        <f>IF($A30="","",IFERROR(MAX(0,K30*N30*O30*Q30),0))</f>
        <v/>
      </c>
      <c r="S30" s="3" t="n"/>
      <c r="T30" s="39" t="n"/>
      <c r="U30" s="2" t="n"/>
      <c r="V30" s="36">
        <f>IF($A30="","",IFERROR(MAX(0,IF(U30="Kaltmiete",G30*T30,(H30+G30)*T30)),0))</f>
        <v/>
      </c>
      <c r="W30" s="36">
        <f>IF(OR($A30="",N30=""),"",IFERROR(MAX(0,V30/30*N30),0))</f>
        <v/>
      </c>
      <c r="X30" s="3" t="n"/>
      <c r="Y30" s="37" t="n"/>
      <c r="Z30" s="3" t="n"/>
    </row>
    <row r="31">
      <c r="A31" s="2" t="n"/>
      <c r="B31" s="3" t="n"/>
      <c r="C31" s="3" t="n"/>
      <c r="D31" s="3" t="n"/>
      <c r="E31" s="2" t="n"/>
      <c r="F31" s="4" t="n"/>
      <c r="G31" s="35" t="n"/>
      <c r="H31" s="35" t="n"/>
      <c r="I31" s="40">
        <f>IF($A31="","",IFERROR(MAX(0,G31+H31),0))</f>
        <v/>
      </c>
      <c r="J31" s="3" t="n"/>
      <c r="K31" s="2" t="n"/>
      <c r="L31" s="37" t="n"/>
      <c r="M31" s="37" t="n"/>
      <c r="N31" s="12">
        <f>IF(OR($A31="",M31="",L31=""),"",IFERROR(MAX(0,M31-L31+1),0))</f>
        <v/>
      </c>
      <c r="O31" s="38" t="n"/>
      <c r="P31" s="4" t="n"/>
      <c r="Q31" s="35" t="n"/>
      <c r="R31" s="40">
        <f>IF($A31="","",IFERROR(MAX(0,K31*N31*O31*Q31),0))</f>
        <v/>
      </c>
      <c r="S31" s="3" t="n"/>
      <c r="T31" s="39" t="n"/>
      <c r="U31" s="2" t="n"/>
      <c r="V31" s="40">
        <f>IF($A31="","",IFERROR(MAX(0,IF(U31="Kaltmiete",G31*T31,(H31+G31)*T31)),0))</f>
        <v/>
      </c>
      <c r="W31" s="40">
        <f>IF(OR($A31="",N31=""),"",IFERROR(MAX(0,V31/30*N31),0))</f>
        <v/>
      </c>
      <c r="X31" s="3" t="n"/>
      <c r="Y31" s="37" t="n"/>
      <c r="Z31" s="3" t="n"/>
    </row>
    <row r="32">
      <c r="A32" s="2" t="n"/>
      <c r="B32" s="3" t="n"/>
      <c r="C32" s="3" t="n"/>
      <c r="D32" s="3" t="n"/>
      <c r="E32" s="2" t="n"/>
      <c r="F32" s="4" t="n"/>
      <c r="G32" s="35" t="n"/>
      <c r="H32" s="35" t="n"/>
      <c r="I32" s="36">
        <f>IF($A32="","",IFERROR(MAX(0,G32+H32),0))</f>
        <v/>
      </c>
      <c r="J32" s="3" t="n"/>
      <c r="K32" s="2" t="n"/>
      <c r="L32" s="37" t="n"/>
      <c r="M32" s="37" t="n"/>
      <c r="N32" s="8">
        <f>IF(OR($A32="",M32="",L32=""),"",IFERROR(MAX(0,M32-L32+1),0))</f>
        <v/>
      </c>
      <c r="O32" s="38" t="n"/>
      <c r="P32" s="4" t="n"/>
      <c r="Q32" s="35" t="n"/>
      <c r="R32" s="36">
        <f>IF($A32="","",IFERROR(MAX(0,K32*N32*O32*Q32),0))</f>
        <v/>
      </c>
      <c r="S32" s="3" t="n"/>
      <c r="T32" s="39" t="n"/>
      <c r="U32" s="2" t="n"/>
      <c r="V32" s="36">
        <f>IF($A32="","",IFERROR(MAX(0,IF(U32="Kaltmiete",G32*T32,(H32+G32)*T32)),0))</f>
        <v/>
      </c>
      <c r="W32" s="36">
        <f>IF(OR($A32="",N32=""),"",IFERROR(MAX(0,V32/30*N32),0))</f>
        <v/>
      </c>
      <c r="X32" s="3" t="n"/>
      <c r="Y32" s="37" t="n"/>
      <c r="Z32" s="3" t="n"/>
    </row>
    <row r="33">
      <c r="A33" s="2" t="n"/>
      <c r="B33" s="3" t="n"/>
      <c r="C33" s="3" t="n"/>
      <c r="D33" s="3" t="n"/>
      <c r="E33" s="2" t="n"/>
      <c r="F33" s="4" t="n"/>
      <c r="G33" s="35" t="n"/>
      <c r="H33" s="35" t="n"/>
      <c r="I33" s="40">
        <f>IF($A33="","",IFERROR(MAX(0,G33+H33),0))</f>
        <v/>
      </c>
      <c r="J33" s="3" t="n"/>
      <c r="K33" s="2" t="n"/>
      <c r="L33" s="37" t="n"/>
      <c r="M33" s="37" t="n"/>
      <c r="N33" s="12">
        <f>IF(OR($A33="",M33="",L33=""),"",IFERROR(MAX(0,M33-L33+1),0))</f>
        <v/>
      </c>
      <c r="O33" s="38" t="n"/>
      <c r="P33" s="4" t="n"/>
      <c r="Q33" s="35" t="n"/>
      <c r="R33" s="40">
        <f>IF($A33="","",IFERROR(MAX(0,K33*N33*O33*Q33),0))</f>
        <v/>
      </c>
      <c r="S33" s="3" t="n"/>
      <c r="T33" s="39" t="n"/>
      <c r="U33" s="2" t="n"/>
      <c r="V33" s="40">
        <f>IF($A33="","",IFERROR(MAX(0,IF(U33="Kaltmiete",G33*T33,(H33+G33)*T33)),0))</f>
        <v/>
      </c>
      <c r="W33" s="40">
        <f>IF(OR($A33="",N33=""),"",IFERROR(MAX(0,V33/30*N33),0))</f>
        <v/>
      </c>
      <c r="X33" s="3" t="n"/>
      <c r="Y33" s="37" t="n"/>
      <c r="Z33" s="3" t="n"/>
    </row>
    <row r="34">
      <c r="A34" s="2" t="n"/>
      <c r="B34" s="3" t="n"/>
      <c r="C34" s="3" t="n"/>
      <c r="D34" s="3" t="n"/>
      <c r="E34" s="2" t="n"/>
      <c r="F34" s="4" t="n"/>
      <c r="G34" s="35" t="n"/>
      <c r="H34" s="35" t="n"/>
      <c r="I34" s="36">
        <f>IF($A34="","",IFERROR(MAX(0,G34+H34),0))</f>
        <v/>
      </c>
      <c r="J34" s="3" t="n"/>
      <c r="K34" s="2" t="n"/>
      <c r="L34" s="37" t="n"/>
      <c r="M34" s="37" t="n"/>
      <c r="N34" s="8">
        <f>IF(OR($A34="",M34="",L34=""),"",IFERROR(MAX(0,M34-L34+1),0))</f>
        <v/>
      </c>
      <c r="O34" s="38" t="n"/>
      <c r="P34" s="4" t="n"/>
      <c r="Q34" s="35" t="n"/>
      <c r="R34" s="36">
        <f>IF($A34="","",IFERROR(MAX(0,K34*N34*O34*Q34),0))</f>
        <v/>
      </c>
      <c r="S34" s="3" t="n"/>
      <c r="T34" s="39" t="n"/>
      <c r="U34" s="2" t="n"/>
      <c r="V34" s="36">
        <f>IF($A34="","",IFERROR(MAX(0,IF(U34="Kaltmiete",G34*T34,(H34+G34)*T34)),0))</f>
        <v/>
      </c>
      <c r="W34" s="36">
        <f>IF(OR($A34="",N34=""),"",IFERROR(MAX(0,V34/30*N34),0))</f>
        <v/>
      </c>
      <c r="X34" s="3" t="n"/>
      <c r="Y34" s="37" t="n"/>
      <c r="Z34" s="3" t="n"/>
    </row>
    <row r="35">
      <c r="A35" s="2" t="n"/>
      <c r="B35" s="3" t="n"/>
      <c r="C35" s="3" t="n"/>
      <c r="D35" s="3" t="n"/>
      <c r="E35" s="2" t="n"/>
      <c r="F35" s="4" t="n"/>
      <c r="G35" s="35" t="n"/>
      <c r="H35" s="35" t="n"/>
      <c r="I35" s="40">
        <f>IF($A35="","",IFERROR(MAX(0,G35+H35),0))</f>
        <v/>
      </c>
      <c r="J35" s="3" t="n"/>
      <c r="K35" s="2" t="n"/>
      <c r="L35" s="37" t="n"/>
      <c r="M35" s="37" t="n"/>
      <c r="N35" s="12">
        <f>IF(OR($A35="",M35="",L35=""),"",IFERROR(MAX(0,M35-L35+1),0))</f>
        <v/>
      </c>
      <c r="O35" s="38" t="n"/>
      <c r="P35" s="4" t="n"/>
      <c r="Q35" s="35" t="n"/>
      <c r="R35" s="40">
        <f>IF($A35="","",IFERROR(MAX(0,K35*N35*O35*Q35),0))</f>
        <v/>
      </c>
      <c r="S35" s="3" t="n"/>
      <c r="T35" s="39" t="n"/>
      <c r="U35" s="2" t="n"/>
      <c r="V35" s="40">
        <f>IF($A35="","",IFERROR(MAX(0,IF(U35="Kaltmiete",G35*T35,(H35+G35)*T35)),0))</f>
        <v/>
      </c>
      <c r="W35" s="40">
        <f>IF(OR($A35="",N35=""),"",IFERROR(MAX(0,V35/30*N35),0))</f>
        <v/>
      </c>
      <c r="X35" s="3" t="n"/>
      <c r="Y35" s="37" t="n"/>
      <c r="Z35" s="3" t="n"/>
    </row>
    <row r="36">
      <c r="A36" s="2" t="n"/>
      <c r="B36" s="3" t="n"/>
      <c r="C36" s="3" t="n"/>
      <c r="D36" s="3" t="n"/>
      <c r="E36" s="2" t="n"/>
      <c r="F36" s="4" t="n"/>
      <c r="G36" s="35" t="n"/>
      <c r="H36" s="35" t="n"/>
      <c r="I36" s="36">
        <f>IF($A36="","",IFERROR(MAX(0,G36+H36),0))</f>
        <v/>
      </c>
      <c r="J36" s="3" t="n"/>
      <c r="K36" s="2" t="n"/>
      <c r="L36" s="37" t="n"/>
      <c r="M36" s="37" t="n"/>
      <c r="N36" s="8">
        <f>IF(OR($A36="",M36="",L36=""),"",IFERROR(MAX(0,M36-L36+1),0))</f>
        <v/>
      </c>
      <c r="O36" s="38" t="n"/>
      <c r="P36" s="4" t="n"/>
      <c r="Q36" s="35" t="n"/>
      <c r="R36" s="36">
        <f>IF($A36="","",IFERROR(MAX(0,K36*N36*O36*Q36),0))</f>
        <v/>
      </c>
      <c r="S36" s="3" t="n"/>
      <c r="T36" s="39" t="n"/>
      <c r="U36" s="2" t="n"/>
      <c r="V36" s="36">
        <f>IF($A36="","",IFERROR(MAX(0,IF(U36="Kaltmiete",G36*T36,(H36+G36)*T36)),0))</f>
        <v/>
      </c>
      <c r="W36" s="36">
        <f>IF(OR($A36="",N36=""),"",IFERROR(MAX(0,V36/30*N36),0))</f>
        <v/>
      </c>
      <c r="X36" s="3" t="n"/>
      <c r="Y36" s="37" t="n"/>
      <c r="Z36" s="3" t="n"/>
    </row>
    <row r="37">
      <c r="A37" s="2" t="n"/>
      <c r="B37" s="3" t="n"/>
      <c r="C37" s="3" t="n"/>
      <c r="D37" s="3" t="n"/>
      <c r="E37" s="2" t="n"/>
      <c r="F37" s="4" t="n"/>
      <c r="G37" s="35" t="n"/>
      <c r="H37" s="35" t="n"/>
      <c r="I37" s="40">
        <f>IF($A37="","",IFERROR(MAX(0,G37+H37),0))</f>
        <v/>
      </c>
      <c r="J37" s="3" t="n"/>
      <c r="K37" s="2" t="n"/>
      <c r="L37" s="37" t="n"/>
      <c r="M37" s="37" t="n"/>
      <c r="N37" s="12">
        <f>IF(OR($A37="",M37="",L37=""),"",IFERROR(MAX(0,M37-L37+1),0))</f>
        <v/>
      </c>
      <c r="O37" s="38" t="n"/>
      <c r="P37" s="4" t="n"/>
      <c r="Q37" s="35" t="n"/>
      <c r="R37" s="40">
        <f>IF($A37="","",IFERROR(MAX(0,K37*N37*O37*Q37),0))</f>
        <v/>
      </c>
      <c r="S37" s="3" t="n"/>
      <c r="T37" s="39" t="n"/>
      <c r="U37" s="2" t="n"/>
      <c r="V37" s="40">
        <f>IF($A37="","",IFERROR(MAX(0,IF(U37="Kaltmiete",G37*T37,(H37+G37)*T37)),0))</f>
        <v/>
      </c>
      <c r="W37" s="40">
        <f>IF(OR($A37="",N37=""),"",IFERROR(MAX(0,V37/30*N37),0))</f>
        <v/>
      </c>
      <c r="X37" s="3" t="n"/>
      <c r="Y37" s="37" t="n"/>
      <c r="Z37" s="3" t="n"/>
    </row>
    <row r="38">
      <c r="A38" s="2" t="n"/>
      <c r="B38" s="3" t="n"/>
      <c r="C38" s="3" t="n"/>
      <c r="D38" s="3" t="n"/>
      <c r="E38" s="2" t="n"/>
      <c r="F38" s="4" t="n"/>
      <c r="G38" s="35" t="n"/>
      <c r="H38" s="35" t="n"/>
      <c r="I38" s="36">
        <f>IF($A38="","",IFERROR(MAX(0,G38+H38),0))</f>
        <v/>
      </c>
      <c r="J38" s="3" t="n"/>
      <c r="K38" s="2" t="n"/>
      <c r="L38" s="37" t="n"/>
      <c r="M38" s="37" t="n"/>
      <c r="N38" s="8">
        <f>IF(OR($A38="",M38="",L38=""),"",IFERROR(MAX(0,M38-L38+1),0))</f>
        <v/>
      </c>
      <c r="O38" s="38" t="n"/>
      <c r="P38" s="4" t="n"/>
      <c r="Q38" s="35" t="n"/>
      <c r="R38" s="36">
        <f>IF($A38="","",IFERROR(MAX(0,K38*N38*O38*Q38),0))</f>
        <v/>
      </c>
      <c r="S38" s="3" t="n"/>
      <c r="T38" s="39" t="n"/>
      <c r="U38" s="2" t="n"/>
      <c r="V38" s="36">
        <f>IF($A38="","",IFERROR(MAX(0,IF(U38="Kaltmiete",G38*T38,(H38+G38)*T38)),0))</f>
        <v/>
      </c>
      <c r="W38" s="36">
        <f>IF(OR($A38="",N38=""),"",IFERROR(MAX(0,V38/30*N38),0))</f>
        <v/>
      </c>
      <c r="X38" s="3" t="n"/>
      <c r="Y38" s="37" t="n"/>
      <c r="Z38" s="3" t="n"/>
    </row>
    <row r="39">
      <c r="A39" s="2" t="n"/>
      <c r="B39" s="3" t="n"/>
      <c r="C39" s="3" t="n"/>
      <c r="D39" s="3" t="n"/>
      <c r="E39" s="2" t="n"/>
      <c r="F39" s="4" t="n"/>
      <c r="G39" s="35" t="n"/>
      <c r="H39" s="35" t="n"/>
      <c r="I39" s="40">
        <f>IF($A39="","",IFERROR(MAX(0,G39+H39),0))</f>
        <v/>
      </c>
      <c r="J39" s="3" t="n"/>
      <c r="K39" s="2" t="n"/>
      <c r="L39" s="37" t="n"/>
      <c r="M39" s="37" t="n"/>
      <c r="N39" s="12">
        <f>IF(OR($A39="",M39="",L39=""),"",IFERROR(MAX(0,M39-L39+1),0))</f>
        <v/>
      </c>
      <c r="O39" s="38" t="n"/>
      <c r="P39" s="4" t="n"/>
      <c r="Q39" s="35" t="n"/>
      <c r="R39" s="40">
        <f>IF($A39="","",IFERROR(MAX(0,K39*N39*O39*Q39),0))</f>
        <v/>
      </c>
      <c r="S39" s="3" t="n"/>
      <c r="T39" s="39" t="n"/>
      <c r="U39" s="2" t="n"/>
      <c r="V39" s="40">
        <f>IF($A39="","",IFERROR(MAX(0,IF(U39="Kaltmiete",G39*T39,(H39+G39)*T39)),0))</f>
        <v/>
      </c>
      <c r="W39" s="40">
        <f>IF(OR($A39="",N39=""),"",IFERROR(MAX(0,V39/30*N39),0))</f>
        <v/>
      </c>
      <c r="X39" s="3" t="n"/>
      <c r="Y39" s="37" t="n"/>
      <c r="Z39" s="3" t="n"/>
    </row>
    <row r="40">
      <c r="A40" s="2" t="n"/>
      <c r="B40" s="3" t="n"/>
      <c r="C40" s="3" t="n"/>
      <c r="D40" s="3" t="n"/>
      <c r="E40" s="2" t="n"/>
      <c r="F40" s="4" t="n"/>
      <c r="G40" s="35" t="n"/>
      <c r="H40" s="35" t="n"/>
      <c r="I40" s="36">
        <f>IF($A40="","",IFERROR(MAX(0,G40+H40),0))</f>
        <v/>
      </c>
      <c r="J40" s="3" t="n"/>
      <c r="K40" s="2" t="n"/>
      <c r="L40" s="37" t="n"/>
      <c r="M40" s="37" t="n"/>
      <c r="N40" s="8">
        <f>IF(OR($A40="",M40="",L40=""),"",IFERROR(MAX(0,M40-L40+1),0))</f>
        <v/>
      </c>
      <c r="O40" s="38" t="n"/>
      <c r="P40" s="4" t="n"/>
      <c r="Q40" s="35" t="n"/>
      <c r="R40" s="36">
        <f>IF($A40="","",IFERROR(MAX(0,K40*N40*O40*Q40),0))</f>
        <v/>
      </c>
      <c r="S40" s="3" t="n"/>
      <c r="T40" s="39" t="n"/>
      <c r="U40" s="2" t="n"/>
      <c r="V40" s="36">
        <f>IF($A40="","",IFERROR(MAX(0,IF(U40="Kaltmiete",G40*T40,(H40+G40)*T40)),0))</f>
        <v/>
      </c>
      <c r="W40" s="36">
        <f>IF(OR($A40="",N40=""),"",IFERROR(MAX(0,V40/30*N40),0))</f>
        <v/>
      </c>
      <c r="X40" s="3" t="n"/>
      <c r="Y40" s="37" t="n"/>
      <c r="Z40" s="3" t="n"/>
    </row>
    <row r="41">
      <c r="A41" s="2" t="n"/>
      <c r="B41" s="3" t="n"/>
      <c r="C41" s="3" t="n"/>
      <c r="D41" s="3" t="n"/>
      <c r="E41" s="2" t="n"/>
      <c r="F41" s="4" t="n"/>
      <c r="G41" s="35" t="n"/>
      <c r="H41" s="35" t="n"/>
      <c r="I41" s="40">
        <f>IF($A41="","",IFERROR(MAX(0,G41+H41),0))</f>
        <v/>
      </c>
      <c r="J41" s="3" t="n"/>
      <c r="K41" s="2" t="n"/>
      <c r="L41" s="37" t="n"/>
      <c r="M41" s="37" t="n"/>
      <c r="N41" s="12">
        <f>IF(OR($A41="",M41="",L41=""),"",IFERROR(MAX(0,M41-L41+1),0))</f>
        <v/>
      </c>
      <c r="O41" s="38" t="n"/>
      <c r="P41" s="4" t="n"/>
      <c r="Q41" s="35" t="n"/>
      <c r="R41" s="40">
        <f>IF($A41="","",IFERROR(MAX(0,K41*N41*O41*Q41),0))</f>
        <v/>
      </c>
      <c r="S41" s="3" t="n"/>
      <c r="T41" s="39" t="n"/>
      <c r="U41" s="2" t="n"/>
      <c r="V41" s="40">
        <f>IF($A41="","",IFERROR(MAX(0,IF(U41="Kaltmiete",G41*T41,(H41+G41)*T41)),0))</f>
        <v/>
      </c>
      <c r="W41" s="40">
        <f>IF(OR($A41="",N41=""),"",IFERROR(MAX(0,V41/30*N41),0))</f>
        <v/>
      </c>
      <c r="X41" s="3" t="n"/>
      <c r="Y41" s="37" t="n"/>
      <c r="Z41" s="3" t="n"/>
    </row>
    <row r="42">
      <c r="A42" s="2" t="n"/>
      <c r="B42" s="3" t="n"/>
      <c r="C42" s="3" t="n"/>
      <c r="D42" s="3" t="n"/>
      <c r="E42" s="2" t="n"/>
      <c r="F42" s="4" t="n"/>
      <c r="G42" s="35" t="n"/>
      <c r="H42" s="35" t="n"/>
      <c r="I42" s="36">
        <f>IF($A42="","",IFERROR(MAX(0,G42+H42),0))</f>
        <v/>
      </c>
      <c r="J42" s="3" t="n"/>
      <c r="K42" s="2" t="n"/>
      <c r="L42" s="37" t="n"/>
      <c r="M42" s="37" t="n"/>
      <c r="N42" s="8">
        <f>IF(OR($A42="",M42="",L42=""),"",IFERROR(MAX(0,M42-L42+1),0))</f>
        <v/>
      </c>
      <c r="O42" s="38" t="n"/>
      <c r="P42" s="4" t="n"/>
      <c r="Q42" s="35" t="n"/>
      <c r="R42" s="36">
        <f>IF($A42="","",IFERROR(MAX(0,K42*N42*O42*Q42),0))</f>
        <v/>
      </c>
      <c r="S42" s="3" t="n"/>
      <c r="T42" s="39" t="n"/>
      <c r="U42" s="2" t="n"/>
      <c r="V42" s="36">
        <f>IF($A42="","",IFERROR(MAX(0,IF(U42="Kaltmiete",G42*T42,(H42+G42)*T42)),0))</f>
        <v/>
      </c>
      <c r="W42" s="36">
        <f>IF(OR($A42="",N42=""),"",IFERROR(MAX(0,V42/30*N42),0))</f>
        <v/>
      </c>
      <c r="X42" s="3" t="n"/>
      <c r="Y42" s="37" t="n"/>
      <c r="Z42" s="3" t="n"/>
    </row>
    <row r="43">
      <c r="A43" s="2" t="n"/>
      <c r="B43" s="3" t="n"/>
      <c r="C43" s="3" t="n"/>
      <c r="D43" s="3" t="n"/>
      <c r="E43" s="2" t="n"/>
      <c r="F43" s="4" t="n"/>
      <c r="G43" s="35" t="n"/>
      <c r="H43" s="35" t="n"/>
      <c r="I43" s="40">
        <f>IF($A43="","",IFERROR(MAX(0,G43+H43),0))</f>
        <v/>
      </c>
      <c r="J43" s="3" t="n"/>
      <c r="K43" s="2" t="n"/>
      <c r="L43" s="37" t="n"/>
      <c r="M43" s="37" t="n"/>
      <c r="N43" s="12">
        <f>IF(OR($A43="",M43="",L43=""),"",IFERROR(MAX(0,M43-L43+1),0))</f>
        <v/>
      </c>
      <c r="O43" s="38" t="n"/>
      <c r="P43" s="4" t="n"/>
      <c r="Q43" s="35" t="n"/>
      <c r="R43" s="40">
        <f>IF($A43="","",IFERROR(MAX(0,K43*N43*O43*Q43),0))</f>
        <v/>
      </c>
      <c r="S43" s="3" t="n"/>
      <c r="T43" s="39" t="n"/>
      <c r="U43" s="2" t="n"/>
      <c r="V43" s="40">
        <f>IF($A43="","",IFERROR(MAX(0,IF(U43="Kaltmiete",G43*T43,(H43+G43)*T43)),0))</f>
        <v/>
      </c>
      <c r="W43" s="40">
        <f>IF(OR($A43="",N43=""),"",IFERROR(MAX(0,V43/30*N43),0))</f>
        <v/>
      </c>
      <c r="X43" s="3" t="n"/>
      <c r="Y43" s="37" t="n"/>
      <c r="Z43" s="3" t="n"/>
    </row>
    <row r="44">
      <c r="A44" s="2" t="n"/>
      <c r="B44" s="3" t="n"/>
      <c r="C44" s="3" t="n"/>
      <c r="D44" s="3" t="n"/>
      <c r="E44" s="2" t="n"/>
      <c r="F44" s="4" t="n"/>
      <c r="G44" s="35" t="n"/>
      <c r="H44" s="35" t="n"/>
      <c r="I44" s="36">
        <f>IF($A44="","",IFERROR(MAX(0,G44+H44),0))</f>
        <v/>
      </c>
      <c r="J44" s="3" t="n"/>
      <c r="K44" s="2" t="n"/>
      <c r="L44" s="37" t="n"/>
      <c r="M44" s="37" t="n"/>
      <c r="N44" s="8">
        <f>IF(OR($A44="",M44="",L44=""),"",IFERROR(MAX(0,M44-L44+1),0))</f>
        <v/>
      </c>
      <c r="O44" s="38" t="n"/>
      <c r="P44" s="4" t="n"/>
      <c r="Q44" s="35" t="n"/>
      <c r="R44" s="36">
        <f>IF($A44="","",IFERROR(MAX(0,K44*N44*O44*Q44),0))</f>
        <v/>
      </c>
      <c r="S44" s="3" t="n"/>
      <c r="T44" s="39" t="n"/>
      <c r="U44" s="2" t="n"/>
      <c r="V44" s="36">
        <f>IF($A44="","",IFERROR(MAX(0,IF(U44="Kaltmiete",G44*T44,(H44+G44)*T44)),0))</f>
        <v/>
      </c>
      <c r="W44" s="36">
        <f>IF(OR($A44="",N44=""),"",IFERROR(MAX(0,V44/30*N44),0))</f>
        <v/>
      </c>
      <c r="X44" s="3" t="n"/>
      <c r="Y44" s="37" t="n"/>
      <c r="Z44" s="3" t="n"/>
    </row>
    <row r="45">
      <c r="A45" s="2" t="n"/>
      <c r="B45" s="3" t="n"/>
      <c r="C45" s="3" t="n"/>
      <c r="D45" s="3" t="n"/>
      <c r="E45" s="2" t="n"/>
      <c r="F45" s="4" t="n"/>
      <c r="G45" s="35" t="n"/>
      <c r="H45" s="35" t="n"/>
      <c r="I45" s="40">
        <f>IF($A45="","",IFERROR(MAX(0,G45+H45),0))</f>
        <v/>
      </c>
      <c r="J45" s="3" t="n"/>
      <c r="K45" s="2" t="n"/>
      <c r="L45" s="37" t="n"/>
      <c r="M45" s="37" t="n"/>
      <c r="N45" s="12">
        <f>IF(OR($A45="",M45="",L45=""),"",IFERROR(MAX(0,M45-L45+1),0))</f>
        <v/>
      </c>
      <c r="O45" s="38" t="n"/>
      <c r="P45" s="4" t="n"/>
      <c r="Q45" s="35" t="n"/>
      <c r="R45" s="40">
        <f>IF($A45="","",IFERROR(MAX(0,K45*N45*O45*Q45),0))</f>
        <v/>
      </c>
      <c r="S45" s="3" t="n"/>
      <c r="T45" s="39" t="n"/>
      <c r="U45" s="2" t="n"/>
      <c r="V45" s="40">
        <f>IF($A45="","",IFERROR(MAX(0,IF(U45="Kaltmiete",G45*T45,(H45+G45)*T45)),0))</f>
        <v/>
      </c>
      <c r="W45" s="40">
        <f>IF(OR($A45="",N45=""),"",IFERROR(MAX(0,V45/30*N45),0))</f>
        <v/>
      </c>
      <c r="X45" s="3" t="n"/>
      <c r="Y45" s="37" t="n"/>
      <c r="Z45" s="3" t="n"/>
    </row>
    <row r="46">
      <c r="A46" s="2" t="n"/>
      <c r="B46" s="3" t="n"/>
      <c r="C46" s="3" t="n"/>
      <c r="D46" s="3" t="n"/>
      <c r="E46" s="2" t="n"/>
      <c r="F46" s="4" t="n"/>
      <c r="G46" s="35" t="n"/>
      <c r="H46" s="35" t="n"/>
      <c r="I46" s="36">
        <f>IF($A46="","",IFERROR(MAX(0,G46+H46),0))</f>
        <v/>
      </c>
      <c r="J46" s="3" t="n"/>
      <c r="K46" s="2" t="n"/>
      <c r="L46" s="37" t="n"/>
      <c r="M46" s="37" t="n"/>
      <c r="N46" s="8">
        <f>IF(OR($A46="",M46="",L46=""),"",IFERROR(MAX(0,M46-L46+1),0))</f>
        <v/>
      </c>
      <c r="O46" s="38" t="n"/>
      <c r="P46" s="4" t="n"/>
      <c r="Q46" s="35" t="n"/>
      <c r="R46" s="36">
        <f>IF($A46="","",IFERROR(MAX(0,K46*N46*O46*Q46),0))</f>
        <v/>
      </c>
      <c r="S46" s="3" t="n"/>
      <c r="T46" s="39" t="n"/>
      <c r="U46" s="2" t="n"/>
      <c r="V46" s="36">
        <f>IF($A46="","",IFERROR(MAX(0,IF(U46="Kaltmiete",G46*T46,(H46+G46)*T46)),0))</f>
        <v/>
      </c>
      <c r="W46" s="36">
        <f>IF(OR($A46="",N46=""),"",IFERROR(MAX(0,V46/30*N46),0))</f>
        <v/>
      </c>
      <c r="X46" s="3" t="n"/>
      <c r="Y46" s="37" t="n"/>
      <c r="Z46" s="3" t="n"/>
    </row>
    <row r="47">
      <c r="A47" s="2" t="n"/>
      <c r="B47" s="3" t="n"/>
      <c r="C47" s="3" t="n"/>
      <c r="D47" s="3" t="n"/>
      <c r="E47" s="2" t="n"/>
      <c r="F47" s="4" t="n"/>
      <c r="G47" s="35" t="n"/>
      <c r="H47" s="35" t="n"/>
      <c r="I47" s="40">
        <f>IF($A47="","",IFERROR(MAX(0,G47+H47),0))</f>
        <v/>
      </c>
      <c r="J47" s="3" t="n"/>
      <c r="K47" s="2" t="n"/>
      <c r="L47" s="37" t="n"/>
      <c r="M47" s="37" t="n"/>
      <c r="N47" s="12">
        <f>IF(OR($A47="",M47="",L47=""),"",IFERROR(MAX(0,M47-L47+1),0))</f>
        <v/>
      </c>
      <c r="O47" s="38" t="n"/>
      <c r="P47" s="4" t="n"/>
      <c r="Q47" s="35" t="n"/>
      <c r="R47" s="40">
        <f>IF($A47="","",IFERROR(MAX(0,K47*N47*O47*Q47),0))</f>
        <v/>
      </c>
      <c r="S47" s="3" t="n"/>
      <c r="T47" s="39" t="n"/>
      <c r="U47" s="2" t="n"/>
      <c r="V47" s="40">
        <f>IF($A47="","",IFERROR(MAX(0,IF(U47="Kaltmiete",G47*T47,(H47+G47)*T47)),0))</f>
        <v/>
      </c>
      <c r="W47" s="40">
        <f>IF(OR($A47="",N47=""),"",IFERROR(MAX(0,V47/30*N47),0))</f>
        <v/>
      </c>
      <c r="X47" s="3" t="n"/>
      <c r="Y47" s="37" t="n"/>
      <c r="Z47" s="3" t="n"/>
    </row>
    <row r="48">
      <c r="A48" s="2" t="n"/>
      <c r="B48" s="3" t="n"/>
      <c r="C48" s="3" t="n"/>
      <c r="D48" s="3" t="n"/>
      <c r="E48" s="2" t="n"/>
      <c r="F48" s="4" t="n"/>
      <c r="G48" s="35" t="n"/>
      <c r="H48" s="35" t="n"/>
      <c r="I48" s="36">
        <f>IF($A48="","",IFERROR(MAX(0,G48+H48),0))</f>
        <v/>
      </c>
      <c r="J48" s="3" t="n"/>
      <c r="K48" s="2" t="n"/>
      <c r="L48" s="37" t="n"/>
      <c r="M48" s="37" t="n"/>
      <c r="N48" s="8">
        <f>IF(OR($A48="",M48="",L48=""),"",IFERROR(MAX(0,M48-L48+1),0))</f>
        <v/>
      </c>
      <c r="O48" s="38" t="n"/>
      <c r="P48" s="4" t="n"/>
      <c r="Q48" s="35" t="n"/>
      <c r="R48" s="36">
        <f>IF($A48="","",IFERROR(MAX(0,K48*N48*O48*Q48),0))</f>
        <v/>
      </c>
      <c r="S48" s="3" t="n"/>
      <c r="T48" s="39" t="n"/>
      <c r="U48" s="2" t="n"/>
      <c r="V48" s="36">
        <f>IF($A48="","",IFERROR(MAX(0,IF(U48="Kaltmiete",G48*T48,(H48+G48)*T48)),0))</f>
        <v/>
      </c>
      <c r="W48" s="36">
        <f>IF(OR($A48="",N48=""),"",IFERROR(MAX(0,V48/30*N48),0))</f>
        <v/>
      </c>
      <c r="X48" s="3" t="n"/>
      <c r="Y48" s="37" t="n"/>
      <c r="Z48" s="3" t="n"/>
    </row>
    <row r="49">
      <c r="A49" s="2" t="n"/>
      <c r="B49" s="3" t="n"/>
      <c r="C49" s="3" t="n"/>
      <c r="D49" s="3" t="n"/>
      <c r="E49" s="2" t="n"/>
      <c r="F49" s="4" t="n"/>
      <c r="G49" s="35" t="n"/>
      <c r="H49" s="35" t="n"/>
      <c r="I49" s="40">
        <f>IF($A49="","",IFERROR(MAX(0,G49+H49),0))</f>
        <v/>
      </c>
      <c r="J49" s="3" t="n"/>
      <c r="K49" s="2" t="n"/>
      <c r="L49" s="37" t="n"/>
      <c r="M49" s="37" t="n"/>
      <c r="N49" s="12">
        <f>IF(OR($A49="",M49="",L49=""),"",IFERROR(MAX(0,M49-L49+1),0))</f>
        <v/>
      </c>
      <c r="O49" s="38" t="n"/>
      <c r="P49" s="4" t="n"/>
      <c r="Q49" s="35" t="n"/>
      <c r="R49" s="40">
        <f>IF($A49="","",IFERROR(MAX(0,K49*N49*O49*Q49),0))</f>
        <v/>
      </c>
      <c r="S49" s="3" t="n"/>
      <c r="T49" s="39" t="n"/>
      <c r="U49" s="2" t="n"/>
      <c r="V49" s="40">
        <f>IF($A49="","",IFERROR(MAX(0,IF(U49="Kaltmiete",G49*T49,(H49+G49)*T49)),0))</f>
        <v/>
      </c>
      <c r="W49" s="40">
        <f>IF(OR($A49="",N49=""),"",IFERROR(MAX(0,V49/30*N49),0))</f>
        <v/>
      </c>
      <c r="X49" s="3" t="n"/>
      <c r="Y49" s="37" t="n"/>
      <c r="Z49" s="3" t="n"/>
    </row>
    <row r="50">
      <c r="A50" s="2" t="n"/>
      <c r="B50" s="3" t="n"/>
      <c r="C50" s="3" t="n"/>
      <c r="D50" s="3" t="n"/>
      <c r="E50" s="2" t="n"/>
      <c r="F50" s="4" t="n"/>
      <c r="G50" s="35" t="n"/>
      <c r="H50" s="35" t="n"/>
      <c r="I50" s="36">
        <f>IF($A50="","",IFERROR(MAX(0,G50+H50),0))</f>
        <v/>
      </c>
      <c r="J50" s="3" t="n"/>
      <c r="K50" s="2" t="n"/>
      <c r="L50" s="37" t="n"/>
      <c r="M50" s="37" t="n"/>
      <c r="N50" s="8">
        <f>IF(OR($A50="",M50="",L50=""),"",IFERROR(MAX(0,M50-L50+1),0))</f>
        <v/>
      </c>
      <c r="O50" s="38" t="n"/>
      <c r="P50" s="4" t="n"/>
      <c r="Q50" s="35" t="n"/>
      <c r="R50" s="36">
        <f>IF($A50="","",IFERROR(MAX(0,K50*N50*O50*Q50),0))</f>
        <v/>
      </c>
      <c r="S50" s="3" t="n"/>
      <c r="T50" s="39" t="n"/>
      <c r="U50" s="2" t="n"/>
      <c r="V50" s="36">
        <f>IF($A50="","",IFERROR(MAX(0,IF(U50="Kaltmiete",G50*T50,(H50+G50)*T50)),0))</f>
        <v/>
      </c>
      <c r="W50" s="36">
        <f>IF(OR($A50="",N50=""),"",IFERROR(MAX(0,V50/30*N50),0))</f>
        <v/>
      </c>
      <c r="X50" s="3" t="n"/>
      <c r="Y50" s="37" t="n"/>
      <c r="Z50" s="3" t="n"/>
    </row>
    <row r="51">
      <c r="A51" s="2" t="n"/>
      <c r="B51" s="3" t="n"/>
      <c r="C51" s="3" t="n"/>
      <c r="D51" s="3" t="n"/>
      <c r="E51" s="2" t="n"/>
      <c r="F51" s="4" t="n"/>
      <c r="G51" s="35" t="n"/>
      <c r="H51" s="35" t="n"/>
      <c r="I51" s="40">
        <f>IF($A51="","",IFERROR(MAX(0,G51+H51),0))</f>
        <v/>
      </c>
      <c r="J51" s="3" t="n"/>
      <c r="K51" s="2" t="n"/>
      <c r="L51" s="37" t="n"/>
      <c r="M51" s="37" t="n"/>
      <c r="N51" s="12">
        <f>IF(OR($A51="",M51="",L51=""),"",IFERROR(MAX(0,M51-L51+1),0))</f>
        <v/>
      </c>
      <c r="O51" s="38" t="n"/>
      <c r="P51" s="4" t="n"/>
      <c r="Q51" s="35" t="n"/>
      <c r="R51" s="40">
        <f>IF($A51="","",IFERROR(MAX(0,K51*N51*O51*Q51),0))</f>
        <v/>
      </c>
      <c r="S51" s="3" t="n"/>
      <c r="T51" s="39" t="n"/>
      <c r="U51" s="2" t="n"/>
      <c r="V51" s="40">
        <f>IF($A51="","",IFERROR(MAX(0,IF(U51="Kaltmiete",G51*T51,(H51+G51)*T51)),0))</f>
        <v/>
      </c>
      <c r="W51" s="40">
        <f>IF(OR($A51="",N51=""),"",IFERROR(MAX(0,V51/30*N51),0))</f>
        <v/>
      </c>
      <c r="X51" s="3" t="n"/>
      <c r="Y51" s="37" t="n"/>
      <c r="Z51" s="3" t="n"/>
    </row>
    <row r="52">
      <c r="A52" s="2" t="n"/>
      <c r="B52" s="3" t="n"/>
      <c r="C52" s="3" t="n"/>
      <c r="D52" s="3" t="n"/>
      <c r="E52" s="2" t="n"/>
      <c r="F52" s="4" t="n"/>
      <c r="G52" s="35" t="n"/>
      <c r="H52" s="35" t="n"/>
      <c r="I52" s="36">
        <f>IF($A52="","",IFERROR(MAX(0,G52+H52),0))</f>
        <v/>
      </c>
      <c r="J52" s="3" t="n"/>
      <c r="K52" s="2" t="n"/>
      <c r="L52" s="37" t="n"/>
      <c r="M52" s="37" t="n"/>
      <c r="N52" s="8">
        <f>IF(OR($A52="",M52="",L52=""),"",IFERROR(MAX(0,M52-L52+1),0))</f>
        <v/>
      </c>
      <c r="O52" s="38" t="n"/>
      <c r="P52" s="4" t="n"/>
      <c r="Q52" s="35" t="n"/>
      <c r="R52" s="36">
        <f>IF($A52="","",IFERROR(MAX(0,K52*N52*O52*Q52),0))</f>
        <v/>
      </c>
      <c r="S52" s="3" t="n"/>
      <c r="T52" s="39" t="n"/>
      <c r="U52" s="2" t="n"/>
      <c r="V52" s="36">
        <f>IF($A52="","",IFERROR(MAX(0,IF(U52="Kaltmiete",G52*T52,(H52+G52)*T52)),0))</f>
        <v/>
      </c>
      <c r="W52" s="36">
        <f>IF(OR($A52="",N52=""),"",IFERROR(MAX(0,V52/30*N52),0))</f>
        <v/>
      </c>
      <c r="X52" s="3" t="n"/>
      <c r="Y52" s="37" t="n"/>
      <c r="Z52" s="3" t="n"/>
    </row>
    <row r="53">
      <c r="A53" s="2" t="n"/>
      <c r="B53" s="3" t="n"/>
      <c r="C53" s="3" t="n"/>
      <c r="D53" s="3" t="n"/>
      <c r="E53" s="2" t="n"/>
      <c r="F53" s="4" t="n"/>
      <c r="G53" s="35" t="n"/>
      <c r="H53" s="35" t="n"/>
      <c r="I53" s="40">
        <f>IF($A53="","",IFERROR(MAX(0,G53+H53),0))</f>
        <v/>
      </c>
      <c r="J53" s="3" t="n"/>
      <c r="K53" s="2" t="n"/>
      <c r="L53" s="37" t="n"/>
      <c r="M53" s="37" t="n"/>
      <c r="N53" s="12">
        <f>IF(OR($A53="",M53="",L53=""),"",IFERROR(MAX(0,M53-L53+1),0))</f>
        <v/>
      </c>
      <c r="O53" s="38" t="n"/>
      <c r="P53" s="4" t="n"/>
      <c r="Q53" s="35" t="n"/>
      <c r="R53" s="40">
        <f>IF($A53="","",IFERROR(MAX(0,K53*N53*O53*Q53),0))</f>
        <v/>
      </c>
      <c r="S53" s="3" t="n"/>
      <c r="T53" s="39" t="n"/>
      <c r="U53" s="2" t="n"/>
      <c r="V53" s="40">
        <f>IF($A53="","",IFERROR(MAX(0,IF(U53="Kaltmiete",G53*T53,(H53+G53)*T53)),0))</f>
        <v/>
      </c>
      <c r="W53" s="40">
        <f>IF(OR($A53="",N53=""),"",IFERROR(MAX(0,V53/30*N53),0))</f>
        <v/>
      </c>
      <c r="X53" s="3" t="n"/>
      <c r="Y53" s="37" t="n"/>
      <c r="Z53" s="3" t="n"/>
    </row>
    <row r="54">
      <c r="A54" s="2" t="n"/>
      <c r="B54" s="3" t="n"/>
      <c r="C54" s="3" t="n"/>
      <c r="D54" s="3" t="n"/>
      <c r="E54" s="2" t="n"/>
      <c r="F54" s="4" t="n"/>
      <c r="G54" s="35" t="n"/>
      <c r="H54" s="35" t="n"/>
      <c r="I54" s="36">
        <f>IF($A54="","",IFERROR(MAX(0,G54+H54),0))</f>
        <v/>
      </c>
      <c r="J54" s="3" t="n"/>
      <c r="K54" s="2" t="n"/>
      <c r="L54" s="37" t="n"/>
      <c r="M54" s="37" t="n"/>
      <c r="N54" s="8">
        <f>IF(OR($A54="",M54="",L54=""),"",IFERROR(MAX(0,M54-L54+1),0))</f>
        <v/>
      </c>
      <c r="O54" s="38" t="n"/>
      <c r="P54" s="4" t="n"/>
      <c r="Q54" s="35" t="n"/>
      <c r="R54" s="36">
        <f>IF($A54="","",IFERROR(MAX(0,K54*N54*O54*Q54),0))</f>
        <v/>
      </c>
      <c r="S54" s="3" t="n"/>
      <c r="T54" s="39" t="n"/>
      <c r="U54" s="2" t="n"/>
      <c r="V54" s="36">
        <f>IF($A54="","",IFERROR(MAX(0,IF(U54="Kaltmiete",G54*T54,(H54+G54)*T54)),0))</f>
        <v/>
      </c>
      <c r="W54" s="36">
        <f>IF(OR($A54="",N54=""),"",IFERROR(MAX(0,V54/30*N54),0))</f>
        <v/>
      </c>
      <c r="X54" s="3" t="n"/>
      <c r="Y54" s="37" t="n"/>
      <c r="Z54" s="3" t="n"/>
    </row>
    <row r="55">
      <c r="A55" s="2" t="n"/>
      <c r="B55" s="3" t="n"/>
      <c r="C55" s="3" t="n"/>
      <c r="D55" s="3" t="n"/>
      <c r="E55" s="2" t="n"/>
      <c r="F55" s="4" t="n"/>
      <c r="G55" s="35" t="n"/>
      <c r="H55" s="35" t="n"/>
      <c r="I55" s="40">
        <f>IF($A55="","",IFERROR(MAX(0,G55+H55),0))</f>
        <v/>
      </c>
      <c r="J55" s="3" t="n"/>
      <c r="K55" s="2" t="n"/>
      <c r="L55" s="37" t="n"/>
      <c r="M55" s="37" t="n"/>
      <c r="N55" s="12">
        <f>IF(OR($A55="",M55="",L55=""),"",IFERROR(MAX(0,M55-L55+1),0))</f>
        <v/>
      </c>
      <c r="O55" s="38" t="n"/>
      <c r="P55" s="4" t="n"/>
      <c r="Q55" s="35" t="n"/>
      <c r="R55" s="40">
        <f>IF($A55="","",IFERROR(MAX(0,K55*N55*O55*Q55),0))</f>
        <v/>
      </c>
      <c r="S55" s="3" t="n"/>
      <c r="T55" s="39" t="n"/>
      <c r="U55" s="2" t="n"/>
      <c r="V55" s="40">
        <f>IF($A55="","",IFERROR(MAX(0,IF(U55="Kaltmiete",G55*T55,(H55+G55)*T55)),0))</f>
        <v/>
      </c>
      <c r="W55" s="40">
        <f>IF(OR($A55="",N55=""),"",IFERROR(MAX(0,V55/30*N55),0))</f>
        <v/>
      </c>
      <c r="X55" s="3" t="n"/>
      <c r="Y55" s="37" t="n"/>
      <c r="Z55" s="3" t="n"/>
    </row>
    <row r="56">
      <c r="A56" s="2" t="n"/>
      <c r="B56" s="3" t="n"/>
      <c r="C56" s="3" t="n"/>
      <c r="D56" s="3" t="n"/>
      <c r="E56" s="2" t="n"/>
      <c r="F56" s="4" t="n"/>
      <c r="G56" s="35" t="n"/>
      <c r="H56" s="35" t="n"/>
      <c r="I56" s="36">
        <f>IF($A56="","",IFERROR(MAX(0,G56+H56),0))</f>
        <v/>
      </c>
      <c r="J56" s="3" t="n"/>
      <c r="K56" s="2" t="n"/>
      <c r="L56" s="37" t="n"/>
      <c r="M56" s="37" t="n"/>
      <c r="N56" s="8">
        <f>IF(OR($A56="",M56="",L56=""),"",IFERROR(MAX(0,M56-L56+1),0))</f>
        <v/>
      </c>
      <c r="O56" s="38" t="n"/>
      <c r="P56" s="4" t="n"/>
      <c r="Q56" s="35" t="n"/>
      <c r="R56" s="36">
        <f>IF($A56="","",IFERROR(MAX(0,K56*N56*O56*Q56),0))</f>
        <v/>
      </c>
      <c r="S56" s="3" t="n"/>
      <c r="T56" s="39" t="n"/>
      <c r="U56" s="2" t="n"/>
      <c r="V56" s="36">
        <f>IF($A56="","",IFERROR(MAX(0,IF(U56="Kaltmiete",G56*T56,(H56+G56)*T56)),0))</f>
        <v/>
      </c>
      <c r="W56" s="36">
        <f>IF(OR($A56="",N56=""),"",IFERROR(MAX(0,V56/30*N56),0))</f>
        <v/>
      </c>
      <c r="X56" s="3" t="n"/>
      <c r="Y56" s="37" t="n"/>
      <c r="Z56" s="3" t="n"/>
    </row>
    <row r="57">
      <c r="A57" s="2" t="n"/>
      <c r="B57" s="3" t="n"/>
      <c r="C57" s="3" t="n"/>
      <c r="D57" s="3" t="n"/>
      <c r="E57" s="2" t="n"/>
      <c r="F57" s="4" t="n"/>
      <c r="G57" s="35" t="n"/>
      <c r="H57" s="35" t="n"/>
      <c r="I57" s="40">
        <f>IF($A57="","",IFERROR(MAX(0,G57+H57),0))</f>
        <v/>
      </c>
      <c r="J57" s="3" t="n"/>
      <c r="K57" s="2" t="n"/>
      <c r="L57" s="37" t="n"/>
      <c r="M57" s="37" t="n"/>
      <c r="N57" s="12">
        <f>IF(OR($A57="",M57="",L57=""),"",IFERROR(MAX(0,M57-L57+1),0))</f>
        <v/>
      </c>
      <c r="O57" s="38" t="n"/>
      <c r="P57" s="4" t="n"/>
      <c r="Q57" s="35" t="n"/>
      <c r="R57" s="40">
        <f>IF($A57="","",IFERROR(MAX(0,K57*N57*O57*Q57),0))</f>
        <v/>
      </c>
      <c r="S57" s="3" t="n"/>
      <c r="T57" s="39" t="n"/>
      <c r="U57" s="2" t="n"/>
      <c r="V57" s="40">
        <f>IF($A57="","",IFERROR(MAX(0,IF(U57="Kaltmiete",G57*T57,(H57+G57)*T57)),0))</f>
        <v/>
      </c>
      <c r="W57" s="40">
        <f>IF(OR($A57="",N57=""),"",IFERROR(MAX(0,V57/30*N57),0))</f>
        <v/>
      </c>
      <c r="X57" s="3" t="n"/>
      <c r="Y57" s="37" t="n"/>
      <c r="Z57" s="3" t="n"/>
    </row>
    <row r="58">
      <c r="A58" s="2" t="n"/>
      <c r="B58" s="3" t="n"/>
      <c r="C58" s="3" t="n"/>
      <c r="D58" s="3" t="n"/>
      <c r="E58" s="2" t="n"/>
      <c r="F58" s="4" t="n"/>
      <c r="G58" s="35" t="n"/>
      <c r="H58" s="35" t="n"/>
      <c r="I58" s="36">
        <f>IF($A58="","",IFERROR(MAX(0,G58+H58),0))</f>
        <v/>
      </c>
      <c r="J58" s="3" t="n"/>
      <c r="K58" s="2" t="n"/>
      <c r="L58" s="37" t="n"/>
      <c r="M58" s="37" t="n"/>
      <c r="N58" s="8">
        <f>IF(OR($A58="",M58="",L58=""),"",IFERROR(MAX(0,M58-L58+1),0))</f>
        <v/>
      </c>
      <c r="O58" s="38" t="n"/>
      <c r="P58" s="4" t="n"/>
      <c r="Q58" s="35" t="n"/>
      <c r="R58" s="36">
        <f>IF($A58="","",IFERROR(MAX(0,K58*N58*O58*Q58),0))</f>
        <v/>
      </c>
      <c r="S58" s="3" t="n"/>
      <c r="T58" s="39" t="n"/>
      <c r="U58" s="2" t="n"/>
      <c r="V58" s="36">
        <f>IF($A58="","",IFERROR(MAX(0,IF(U58="Kaltmiete",G58*T58,(H58+G58)*T58)),0))</f>
        <v/>
      </c>
      <c r="W58" s="36">
        <f>IF(OR($A58="",N58=""),"",IFERROR(MAX(0,V58/30*N58),0))</f>
        <v/>
      </c>
      <c r="X58" s="3" t="n"/>
      <c r="Y58" s="37" t="n"/>
      <c r="Z58" s="3" t="n"/>
    </row>
    <row r="59">
      <c r="A59" s="2" t="n"/>
      <c r="B59" s="3" t="n"/>
      <c r="C59" s="3" t="n"/>
      <c r="D59" s="3" t="n"/>
      <c r="E59" s="2" t="n"/>
      <c r="F59" s="4" t="n"/>
      <c r="G59" s="35" t="n"/>
      <c r="H59" s="35" t="n"/>
      <c r="I59" s="40">
        <f>IF($A59="","",IFERROR(MAX(0,G59+H59),0))</f>
        <v/>
      </c>
      <c r="J59" s="3" t="n"/>
      <c r="K59" s="2" t="n"/>
      <c r="L59" s="37" t="n"/>
      <c r="M59" s="37" t="n"/>
      <c r="N59" s="12">
        <f>IF(OR($A59="",M59="",L59=""),"",IFERROR(MAX(0,M59-L59+1),0))</f>
        <v/>
      </c>
      <c r="O59" s="38" t="n"/>
      <c r="P59" s="4" t="n"/>
      <c r="Q59" s="35" t="n"/>
      <c r="R59" s="40">
        <f>IF($A59="","",IFERROR(MAX(0,K59*N59*O59*Q59),0))</f>
        <v/>
      </c>
      <c r="S59" s="3" t="n"/>
      <c r="T59" s="39" t="n"/>
      <c r="U59" s="2" t="n"/>
      <c r="V59" s="40">
        <f>IF($A59="","",IFERROR(MAX(0,IF(U59="Kaltmiete",G59*T59,(H59+G59)*T59)),0))</f>
        <v/>
      </c>
      <c r="W59" s="40">
        <f>IF(OR($A59="",N59=""),"",IFERROR(MAX(0,V59/30*N59),0))</f>
        <v/>
      </c>
      <c r="X59" s="3" t="n"/>
      <c r="Y59" s="37" t="n"/>
      <c r="Z59" s="3" t="n"/>
    </row>
    <row r="60">
      <c r="A60" s="2" t="n"/>
      <c r="B60" s="3" t="n"/>
      <c r="C60" s="3" t="n"/>
      <c r="D60" s="3" t="n"/>
      <c r="E60" s="2" t="n"/>
      <c r="F60" s="4" t="n"/>
      <c r="G60" s="35" t="n"/>
      <c r="H60" s="35" t="n"/>
      <c r="I60" s="36">
        <f>IF($A60="","",IFERROR(MAX(0,G60+H60),0))</f>
        <v/>
      </c>
      <c r="J60" s="3" t="n"/>
      <c r="K60" s="2" t="n"/>
      <c r="L60" s="37" t="n"/>
      <c r="M60" s="37" t="n"/>
      <c r="N60" s="8">
        <f>IF(OR($A60="",M60="",L60=""),"",IFERROR(MAX(0,M60-L60+1),0))</f>
        <v/>
      </c>
      <c r="O60" s="38" t="n"/>
      <c r="P60" s="4" t="n"/>
      <c r="Q60" s="35" t="n"/>
      <c r="R60" s="36">
        <f>IF($A60="","",IFERROR(MAX(0,K60*N60*O60*Q60),0))</f>
        <v/>
      </c>
      <c r="S60" s="3" t="n"/>
      <c r="T60" s="39" t="n"/>
      <c r="U60" s="2" t="n"/>
      <c r="V60" s="36">
        <f>IF($A60="","",IFERROR(MAX(0,IF(U60="Kaltmiete",G60*T60,(H60+G60)*T60)),0))</f>
        <v/>
      </c>
      <c r="W60" s="36">
        <f>IF(OR($A60="",N60=""),"",IFERROR(MAX(0,V60/30*N60),0))</f>
        <v/>
      </c>
      <c r="X60" s="3" t="n"/>
      <c r="Y60" s="37" t="n"/>
      <c r="Z60" s="3" t="n"/>
    </row>
    <row r="61">
      <c r="A61" s="2" t="n"/>
      <c r="B61" s="3" t="n"/>
      <c r="C61" s="3" t="n"/>
      <c r="D61" s="3" t="n"/>
      <c r="E61" s="2" t="n"/>
      <c r="F61" s="4" t="n"/>
      <c r="G61" s="35" t="n"/>
      <c r="H61" s="35" t="n"/>
      <c r="I61" s="40">
        <f>IF($A61="","",IFERROR(MAX(0,G61+H61),0))</f>
        <v/>
      </c>
      <c r="J61" s="3" t="n"/>
      <c r="K61" s="2" t="n"/>
      <c r="L61" s="37" t="n"/>
      <c r="M61" s="37" t="n"/>
      <c r="N61" s="12">
        <f>IF(OR($A61="",M61="",L61=""),"",IFERROR(MAX(0,M61-L61+1),0))</f>
        <v/>
      </c>
      <c r="O61" s="38" t="n"/>
      <c r="P61" s="4" t="n"/>
      <c r="Q61" s="35" t="n"/>
      <c r="R61" s="40">
        <f>IF($A61="","",IFERROR(MAX(0,K61*N61*O61*Q61),0))</f>
        <v/>
      </c>
      <c r="S61" s="3" t="n"/>
      <c r="T61" s="39" t="n"/>
      <c r="U61" s="2" t="n"/>
      <c r="V61" s="40">
        <f>IF($A61="","",IFERROR(MAX(0,IF(U61="Kaltmiete",G61*T61,(H61+G61)*T61)),0))</f>
        <v/>
      </c>
      <c r="W61" s="40">
        <f>IF(OR($A61="",N61=""),"",IFERROR(MAX(0,V61/30*N61),0))</f>
        <v/>
      </c>
      <c r="X61" s="3" t="n"/>
      <c r="Y61" s="37" t="n"/>
      <c r="Z61" s="3" t="n"/>
    </row>
    <row r="62">
      <c r="A62" s="2" t="n"/>
      <c r="B62" s="3" t="n"/>
      <c r="C62" s="3" t="n"/>
      <c r="D62" s="3" t="n"/>
      <c r="E62" s="2" t="n"/>
      <c r="F62" s="4" t="n"/>
      <c r="G62" s="35" t="n"/>
      <c r="H62" s="35" t="n"/>
      <c r="I62" s="36">
        <f>IF($A62="","",IFERROR(MAX(0,G62+H62),0))</f>
        <v/>
      </c>
      <c r="J62" s="3" t="n"/>
      <c r="K62" s="2" t="n"/>
      <c r="L62" s="37" t="n"/>
      <c r="M62" s="37" t="n"/>
      <c r="N62" s="8">
        <f>IF(OR($A62="",M62="",L62=""),"",IFERROR(MAX(0,M62-L62+1),0))</f>
        <v/>
      </c>
      <c r="O62" s="38" t="n"/>
      <c r="P62" s="4" t="n"/>
      <c r="Q62" s="35" t="n"/>
      <c r="R62" s="36">
        <f>IF($A62="","",IFERROR(MAX(0,K62*N62*O62*Q62),0))</f>
        <v/>
      </c>
      <c r="S62" s="3" t="n"/>
      <c r="T62" s="39" t="n"/>
      <c r="U62" s="2" t="n"/>
      <c r="V62" s="36">
        <f>IF($A62="","",IFERROR(MAX(0,IF(U62="Kaltmiete",G62*T62,(H62+G62)*T62)),0))</f>
        <v/>
      </c>
      <c r="W62" s="36">
        <f>IF(OR($A62="",N62=""),"",IFERROR(MAX(0,V62/30*N62),0))</f>
        <v/>
      </c>
      <c r="X62" s="3" t="n"/>
      <c r="Y62" s="37" t="n"/>
      <c r="Z62" s="3" t="n"/>
    </row>
    <row r="63">
      <c r="A63" s="2" t="n"/>
      <c r="B63" s="3" t="n"/>
      <c r="C63" s="3" t="n"/>
      <c r="D63" s="3" t="n"/>
      <c r="E63" s="2" t="n"/>
      <c r="F63" s="4" t="n"/>
      <c r="G63" s="35" t="n"/>
      <c r="H63" s="35" t="n"/>
      <c r="I63" s="40">
        <f>IF($A63="","",IFERROR(MAX(0,G63+H63),0))</f>
        <v/>
      </c>
      <c r="J63" s="3" t="n"/>
      <c r="K63" s="2" t="n"/>
      <c r="L63" s="37" t="n"/>
      <c r="M63" s="37" t="n"/>
      <c r="N63" s="12">
        <f>IF(OR($A63="",M63="",L63=""),"",IFERROR(MAX(0,M63-L63+1),0))</f>
        <v/>
      </c>
      <c r="O63" s="38" t="n"/>
      <c r="P63" s="4" t="n"/>
      <c r="Q63" s="35" t="n"/>
      <c r="R63" s="40">
        <f>IF($A63="","",IFERROR(MAX(0,K63*N63*O63*Q63),0))</f>
        <v/>
      </c>
      <c r="S63" s="3" t="n"/>
      <c r="T63" s="39" t="n"/>
      <c r="U63" s="2" t="n"/>
      <c r="V63" s="40">
        <f>IF($A63="","",IFERROR(MAX(0,IF(U63="Kaltmiete",G63*T63,(H63+G63)*T63)),0))</f>
        <v/>
      </c>
      <c r="W63" s="40">
        <f>IF(OR($A63="",N63=""),"",IFERROR(MAX(0,V63/30*N63),0))</f>
        <v/>
      </c>
      <c r="X63" s="3" t="n"/>
      <c r="Y63" s="37" t="n"/>
      <c r="Z63" s="3" t="n"/>
    </row>
    <row r="64">
      <c r="A64" s="2" t="n"/>
      <c r="B64" s="3" t="n"/>
      <c r="C64" s="3" t="n"/>
      <c r="D64" s="3" t="n"/>
      <c r="E64" s="2" t="n"/>
      <c r="F64" s="4" t="n"/>
      <c r="G64" s="35" t="n"/>
      <c r="H64" s="35" t="n"/>
      <c r="I64" s="36">
        <f>IF($A64="","",IFERROR(MAX(0,G64+H64),0))</f>
        <v/>
      </c>
      <c r="J64" s="3" t="n"/>
      <c r="K64" s="2" t="n"/>
      <c r="L64" s="37" t="n"/>
      <c r="M64" s="37" t="n"/>
      <c r="N64" s="8">
        <f>IF(OR($A64="",M64="",L64=""),"",IFERROR(MAX(0,M64-L64+1),0))</f>
        <v/>
      </c>
      <c r="O64" s="38" t="n"/>
      <c r="P64" s="4" t="n"/>
      <c r="Q64" s="35" t="n"/>
      <c r="R64" s="36">
        <f>IF($A64="","",IFERROR(MAX(0,K64*N64*O64*Q64),0))</f>
        <v/>
      </c>
      <c r="S64" s="3" t="n"/>
      <c r="T64" s="39" t="n"/>
      <c r="U64" s="2" t="n"/>
      <c r="V64" s="36">
        <f>IF($A64="","",IFERROR(MAX(0,IF(U64="Kaltmiete",G64*T64,(H64+G64)*T64)),0))</f>
        <v/>
      </c>
      <c r="W64" s="36">
        <f>IF(OR($A64="",N64=""),"",IFERROR(MAX(0,V64/30*N64),0))</f>
        <v/>
      </c>
      <c r="X64" s="3" t="n"/>
      <c r="Y64" s="37" t="n"/>
      <c r="Z64" s="3" t="n"/>
    </row>
    <row r="65">
      <c r="A65" s="2" t="n"/>
      <c r="B65" s="3" t="n"/>
      <c r="C65" s="3" t="n"/>
      <c r="D65" s="3" t="n"/>
      <c r="E65" s="2" t="n"/>
      <c r="F65" s="4" t="n"/>
      <c r="G65" s="35" t="n"/>
      <c r="H65" s="35" t="n"/>
      <c r="I65" s="40">
        <f>IF($A65="","",IFERROR(MAX(0,G65+H65),0))</f>
        <v/>
      </c>
      <c r="J65" s="3" t="n"/>
      <c r="K65" s="2" t="n"/>
      <c r="L65" s="37" t="n"/>
      <c r="M65" s="37" t="n"/>
      <c r="N65" s="12">
        <f>IF(OR($A65="",M65="",L65=""),"",IFERROR(MAX(0,M65-L65+1),0))</f>
        <v/>
      </c>
      <c r="O65" s="38" t="n"/>
      <c r="P65" s="4" t="n"/>
      <c r="Q65" s="35" t="n"/>
      <c r="R65" s="40">
        <f>IF($A65="","",IFERROR(MAX(0,K65*N65*O65*Q65),0))</f>
        <v/>
      </c>
      <c r="S65" s="3" t="n"/>
      <c r="T65" s="39" t="n"/>
      <c r="U65" s="2" t="n"/>
      <c r="V65" s="40">
        <f>IF($A65="","",IFERROR(MAX(0,IF(U65="Kaltmiete",G65*T65,(H65+G65)*T65)),0))</f>
        <v/>
      </c>
      <c r="W65" s="40">
        <f>IF(OR($A65="",N65=""),"",IFERROR(MAX(0,V65/30*N65),0))</f>
        <v/>
      </c>
      <c r="X65" s="3" t="n"/>
      <c r="Y65" s="37" t="n"/>
      <c r="Z65" s="3" t="n"/>
    </row>
    <row r="66">
      <c r="A66" s="2" t="n"/>
      <c r="B66" s="3" t="n"/>
      <c r="C66" s="3" t="n"/>
      <c r="D66" s="3" t="n"/>
      <c r="E66" s="2" t="n"/>
      <c r="F66" s="4" t="n"/>
      <c r="G66" s="35" t="n"/>
      <c r="H66" s="35" t="n"/>
      <c r="I66" s="36">
        <f>IF($A66="","",IFERROR(MAX(0,G66+H66),0))</f>
        <v/>
      </c>
      <c r="J66" s="3" t="n"/>
      <c r="K66" s="2" t="n"/>
      <c r="L66" s="37" t="n"/>
      <c r="M66" s="37" t="n"/>
      <c r="N66" s="8">
        <f>IF(OR($A66="",M66="",L66=""),"",IFERROR(MAX(0,M66-L66+1),0))</f>
        <v/>
      </c>
      <c r="O66" s="38" t="n"/>
      <c r="P66" s="4" t="n"/>
      <c r="Q66" s="35" t="n"/>
      <c r="R66" s="36">
        <f>IF($A66="","",IFERROR(MAX(0,K66*N66*O66*Q66),0))</f>
        <v/>
      </c>
      <c r="S66" s="3" t="n"/>
      <c r="T66" s="39" t="n"/>
      <c r="U66" s="2" t="n"/>
      <c r="V66" s="36">
        <f>IF($A66="","",IFERROR(MAX(0,IF(U66="Kaltmiete",G66*T66,(H66+G66)*T66)),0))</f>
        <v/>
      </c>
      <c r="W66" s="36">
        <f>IF(OR($A66="",N66=""),"",IFERROR(MAX(0,V66/30*N66),0))</f>
        <v/>
      </c>
      <c r="X66" s="3" t="n"/>
      <c r="Y66" s="37" t="n"/>
      <c r="Z66" s="3" t="n"/>
    </row>
    <row r="67">
      <c r="A67" s="2" t="n"/>
      <c r="B67" s="3" t="n"/>
      <c r="C67" s="3" t="n"/>
      <c r="D67" s="3" t="n"/>
      <c r="E67" s="2" t="n"/>
      <c r="F67" s="4" t="n"/>
      <c r="G67" s="35" t="n"/>
      <c r="H67" s="35" t="n"/>
      <c r="I67" s="40">
        <f>IF($A67="","",IFERROR(MAX(0,G67+H67),0))</f>
        <v/>
      </c>
      <c r="J67" s="3" t="n"/>
      <c r="K67" s="2" t="n"/>
      <c r="L67" s="37" t="n"/>
      <c r="M67" s="37" t="n"/>
      <c r="N67" s="12">
        <f>IF(OR($A67="",M67="",L67=""),"",IFERROR(MAX(0,M67-L67+1),0))</f>
        <v/>
      </c>
      <c r="O67" s="38" t="n"/>
      <c r="P67" s="4" t="n"/>
      <c r="Q67" s="35" t="n"/>
      <c r="R67" s="40">
        <f>IF($A67="","",IFERROR(MAX(0,K67*N67*O67*Q67),0))</f>
        <v/>
      </c>
      <c r="S67" s="3" t="n"/>
      <c r="T67" s="39" t="n"/>
      <c r="U67" s="2" t="n"/>
      <c r="V67" s="40">
        <f>IF($A67="","",IFERROR(MAX(0,IF(U67="Kaltmiete",G67*T67,(H67+G67)*T67)),0))</f>
        <v/>
      </c>
      <c r="W67" s="40">
        <f>IF(OR($A67="",N67=""),"",IFERROR(MAX(0,V67/30*N67),0))</f>
        <v/>
      </c>
      <c r="X67" s="3" t="n"/>
      <c r="Y67" s="37" t="n"/>
      <c r="Z67" s="3" t="n"/>
    </row>
    <row r="68">
      <c r="A68" s="2" t="n"/>
      <c r="B68" s="3" t="n"/>
      <c r="C68" s="3" t="n"/>
      <c r="D68" s="3" t="n"/>
      <c r="E68" s="2" t="n"/>
      <c r="F68" s="4" t="n"/>
      <c r="G68" s="35" t="n"/>
      <c r="H68" s="35" t="n"/>
      <c r="I68" s="36">
        <f>IF($A68="","",IFERROR(MAX(0,G68+H68),0))</f>
        <v/>
      </c>
      <c r="J68" s="3" t="n"/>
      <c r="K68" s="2" t="n"/>
      <c r="L68" s="37" t="n"/>
      <c r="M68" s="37" t="n"/>
      <c r="N68" s="8">
        <f>IF(OR($A68="",M68="",L68=""),"",IFERROR(MAX(0,M68-L68+1),0))</f>
        <v/>
      </c>
      <c r="O68" s="38" t="n"/>
      <c r="P68" s="4" t="n"/>
      <c r="Q68" s="35" t="n"/>
      <c r="R68" s="36">
        <f>IF($A68="","",IFERROR(MAX(0,K68*N68*O68*Q68),0))</f>
        <v/>
      </c>
      <c r="S68" s="3" t="n"/>
      <c r="T68" s="39" t="n"/>
      <c r="U68" s="2" t="n"/>
      <c r="V68" s="36">
        <f>IF($A68="","",IFERROR(MAX(0,IF(U68="Kaltmiete",G68*T68,(H68+G68)*T68)),0))</f>
        <v/>
      </c>
      <c r="W68" s="36">
        <f>IF(OR($A68="",N68=""),"",IFERROR(MAX(0,V68/30*N68),0))</f>
        <v/>
      </c>
      <c r="X68" s="3" t="n"/>
      <c r="Y68" s="37" t="n"/>
      <c r="Z68" s="3" t="n"/>
    </row>
    <row r="69">
      <c r="A69" s="2" t="n"/>
      <c r="B69" s="3" t="n"/>
      <c r="C69" s="3" t="n"/>
      <c r="D69" s="3" t="n"/>
      <c r="E69" s="2" t="n"/>
      <c r="F69" s="4" t="n"/>
      <c r="G69" s="35" t="n"/>
      <c r="H69" s="35" t="n"/>
      <c r="I69" s="40">
        <f>IF($A69="","",IFERROR(MAX(0,G69+H69),0))</f>
        <v/>
      </c>
      <c r="J69" s="3" t="n"/>
      <c r="K69" s="2" t="n"/>
      <c r="L69" s="37" t="n"/>
      <c r="M69" s="37" t="n"/>
      <c r="N69" s="12">
        <f>IF(OR($A69="",M69="",L69=""),"",IFERROR(MAX(0,M69-L69+1),0))</f>
        <v/>
      </c>
      <c r="O69" s="38" t="n"/>
      <c r="P69" s="4" t="n"/>
      <c r="Q69" s="35" t="n"/>
      <c r="R69" s="40">
        <f>IF($A69="","",IFERROR(MAX(0,K69*N69*O69*Q69),0))</f>
        <v/>
      </c>
      <c r="S69" s="3" t="n"/>
      <c r="T69" s="39" t="n"/>
      <c r="U69" s="2" t="n"/>
      <c r="V69" s="40">
        <f>IF($A69="","",IFERROR(MAX(0,IF(U69="Kaltmiete",G69*T69,(H69+G69)*T69)),0))</f>
        <v/>
      </c>
      <c r="W69" s="40">
        <f>IF(OR($A69="",N69=""),"",IFERROR(MAX(0,V69/30*N69),0))</f>
        <v/>
      </c>
      <c r="X69" s="3" t="n"/>
      <c r="Y69" s="37" t="n"/>
      <c r="Z69" s="3" t="n"/>
    </row>
    <row r="70">
      <c r="A70" s="2" t="n"/>
      <c r="B70" s="3" t="n"/>
      <c r="C70" s="3" t="n"/>
      <c r="D70" s="3" t="n"/>
      <c r="E70" s="2" t="n"/>
      <c r="F70" s="4" t="n"/>
      <c r="G70" s="35" t="n"/>
      <c r="H70" s="35" t="n"/>
      <c r="I70" s="36">
        <f>IF($A70="","",IFERROR(MAX(0,G70+H70),0))</f>
        <v/>
      </c>
      <c r="J70" s="3" t="n"/>
      <c r="K70" s="2" t="n"/>
      <c r="L70" s="37" t="n"/>
      <c r="M70" s="37" t="n"/>
      <c r="N70" s="8">
        <f>IF(OR($A70="",M70="",L70=""),"",IFERROR(MAX(0,M70-L70+1),0))</f>
        <v/>
      </c>
      <c r="O70" s="38" t="n"/>
      <c r="P70" s="4" t="n"/>
      <c r="Q70" s="35" t="n"/>
      <c r="R70" s="36">
        <f>IF($A70="","",IFERROR(MAX(0,K70*N70*O70*Q70),0))</f>
        <v/>
      </c>
      <c r="S70" s="3" t="n"/>
      <c r="T70" s="39" t="n"/>
      <c r="U70" s="2" t="n"/>
      <c r="V70" s="36">
        <f>IF($A70="","",IFERROR(MAX(0,IF(U70="Kaltmiete",G70*T70,(H70+G70)*T70)),0))</f>
        <v/>
      </c>
      <c r="W70" s="36">
        <f>IF(OR($A70="",N70=""),"",IFERROR(MAX(0,V70/30*N70),0))</f>
        <v/>
      </c>
      <c r="X70" s="3" t="n"/>
      <c r="Y70" s="37" t="n"/>
      <c r="Z70" s="3" t="n"/>
    </row>
    <row r="71">
      <c r="A71" s="2" t="n"/>
      <c r="B71" s="3" t="n"/>
      <c r="C71" s="3" t="n"/>
      <c r="D71" s="3" t="n"/>
      <c r="E71" s="2" t="n"/>
      <c r="F71" s="4" t="n"/>
      <c r="G71" s="35" t="n"/>
      <c r="H71" s="35" t="n"/>
      <c r="I71" s="40">
        <f>IF($A71="","",IFERROR(MAX(0,G71+H71),0))</f>
        <v/>
      </c>
      <c r="J71" s="3" t="n"/>
      <c r="K71" s="2" t="n"/>
      <c r="L71" s="37" t="n"/>
      <c r="M71" s="37" t="n"/>
      <c r="N71" s="12">
        <f>IF(OR($A71="",M71="",L71=""),"",IFERROR(MAX(0,M71-L71+1),0))</f>
        <v/>
      </c>
      <c r="O71" s="38" t="n"/>
      <c r="P71" s="4" t="n"/>
      <c r="Q71" s="35" t="n"/>
      <c r="R71" s="40">
        <f>IF($A71="","",IFERROR(MAX(0,K71*N71*O71*Q71),0))</f>
        <v/>
      </c>
      <c r="S71" s="3" t="n"/>
      <c r="T71" s="39" t="n"/>
      <c r="U71" s="2" t="n"/>
      <c r="V71" s="40">
        <f>IF($A71="","",IFERROR(MAX(0,IF(U71="Kaltmiete",G71*T71,(H71+G71)*T71)),0))</f>
        <v/>
      </c>
      <c r="W71" s="40">
        <f>IF(OR($A71="",N71=""),"",IFERROR(MAX(0,V71/30*N71),0))</f>
        <v/>
      </c>
      <c r="X71" s="3" t="n"/>
      <c r="Y71" s="37" t="n"/>
      <c r="Z71" s="3" t="n"/>
    </row>
    <row r="72">
      <c r="A72" s="2" t="n"/>
      <c r="B72" s="3" t="n"/>
      <c r="C72" s="3" t="n"/>
      <c r="D72" s="3" t="n"/>
      <c r="E72" s="2" t="n"/>
      <c r="F72" s="4" t="n"/>
      <c r="G72" s="35" t="n"/>
      <c r="H72" s="35" t="n"/>
      <c r="I72" s="36">
        <f>IF($A72="","",IFERROR(MAX(0,G72+H72),0))</f>
        <v/>
      </c>
      <c r="J72" s="3" t="n"/>
      <c r="K72" s="2" t="n"/>
      <c r="L72" s="37" t="n"/>
      <c r="M72" s="37" t="n"/>
      <c r="N72" s="8">
        <f>IF(OR($A72="",M72="",L72=""),"",IFERROR(MAX(0,M72-L72+1),0))</f>
        <v/>
      </c>
      <c r="O72" s="38" t="n"/>
      <c r="P72" s="4" t="n"/>
      <c r="Q72" s="35" t="n"/>
      <c r="R72" s="36">
        <f>IF($A72="","",IFERROR(MAX(0,K72*N72*O72*Q72),0))</f>
        <v/>
      </c>
      <c r="S72" s="3" t="n"/>
      <c r="T72" s="39" t="n"/>
      <c r="U72" s="2" t="n"/>
      <c r="V72" s="36">
        <f>IF($A72="","",IFERROR(MAX(0,IF(U72="Kaltmiete",G72*T72,(H72+G72)*T72)),0))</f>
        <v/>
      </c>
      <c r="W72" s="36">
        <f>IF(OR($A72="",N72=""),"",IFERROR(MAX(0,V72/30*N72),0))</f>
        <v/>
      </c>
      <c r="X72" s="3" t="n"/>
      <c r="Y72" s="37" t="n"/>
      <c r="Z72" s="3" t="n"/>
    </row>
    <row r="73">
      <c r="A73" s="2" t="n"/>
      <c r="B73" s="3" t="n"/>
      <c r="C73" s="3" t="n"/>
      <c r="D73" s="3" t="n"/>
      <c r="E73" s="2" t="n"/>
      <c r="F73" s="4" t="n"/>
      <c r="G73" s="35" t="n"/>
      <c r="H73" s="35" t="n"/>
      <c r="I73" s="40">
        <f>IF($A73="","",IFERROR(MAX(0,G73+H73),0))</f>
        <v/>
      </c>
      <c r="J73" s="3" t="n"/>
      <c r="K73" s="2" t="n"/>
      <c r="L73" s="37" t="n"/>
      <c r="M73" s="37" t="n"/>
      <c r="N73" s="12">
        <f>IF(OR($A73="",M73="",L73=""),"",IFERROR(MAX(0,M73-L73+1),0))</f>
        <v/>
      </c>
      <c r="O73" s="38" t="n"/>
      <c r="P73" s="4" t="n"/>
      <c r="Q73" s="35" t="n"/>
      <c r="R73" s="40">
        <f>IF($A73="","",IFERROR(MAX(0,K73*N73*O73*Q73),0))</f>
        <v/>
      </c>
      <c r="S73" s="3" t="n"/>
      <c r="T73" s="39" t="n"/>
      <c r="U73" s="2" t="n"/>
      <c r="V73" s="40">
        <f>IF($A73="","",IFERROR(MAX(0,IF(U73="Kaltmiete",G73*T73,(H73+G73)*T73)),0))</f>
        <v/>
      </c>
      <c r="W73" s="40">
        <f>IF(OR($A73="",N73=""),"",IFERROR(MAX(0,V73/30*N73),0))</f>
        <v/>
      </c>
      <c r="X73" s="3" t="n"/>
      <c r="Y73" s="37" t="n"/>
      <c r="Z73" s="3" t="n"/>
    </row>
    <row r="74">
      <c r="A74" s="2" t="n"/>
      <c r="B74" s="3" t="n"/>
      <c r="C74" s="3" t="n"/>
      <c r="D74" s="3" t="n"/>
      <c r="E74" s="2" t="n"/>
      <c r="F74" s="4" t="n"/>
      <c r="G74" s="35" t="n"/>
      <c r="H74" s="35" t="n"/>
      <c r="I74" s="36">
        <f>IF($A74="","",IFERROR(MAX(0,G74+H74),0))</f>
        <v/>
      </c>
      <c r="J74" s="3" t="n"/>
      <c r="K74" s="2" t="n"/>
      <c r="L74" s="37" t="n"/>
      <c r="M74" s="37" t="n"/>
      <c r="N74" s="8">
        <f>IF(OR($A74="",M74="",L74=""),"",IFERROR(MAX(0,M74-L74+1),0))</f>
        <v/>
      </c>
      <c r="O74" s="38" t="n"/>
      <c r="P74" s="4" t="n"/>
      <c r="Q74" s="35" t="n"/>
      <c r="R74" s="36">
        <f>IF($A74="","",IFERROR(MAX(0,K74*N74*O74*Q74),0))</f>
        <v/>
      </c>
      <c r="S74" s="3" t="n"/>
      <c r="T74" s="39" t="n"/>
      <c r="U74" s="2" t="n"/>
      <c r="V74" s="36">
        <f>IF($A74="","",IFERROR(MAX(0,IF(U74="Kaltmiete",G74*T74,(H74+G74)*T74)),0))</f>
        <v/>
      </c>
      <c r="W74" s="36">
        <f>IF(OR($A74="",N74=""),"",IFERROR(MAX(0,V74/30*N74),0))</f>
        <v/>
      </c>
      <c r="X74" s="3" t="n"/>
      <c r="Y74" s="37" t="n"/>
      <c r="Z74" s="3" t="n"/>
    </row>
    <row r="75">
      <c r="A75" s="2" t="n"/>
      <c r="B75" s="3" t="n"/>
      <c r="C75" s="3" t="n"/>
      <c r="D75" s="3" t="n"/>
      <c r="E75" s="2" t="n"/>
      <c r="F75" s="4" t="n"/>
      <c r="G75" s="35" t="n"/>
      <c r="H75" s="35" t="n"/>
      <c r="I75" s="40">
        <f>IF($A75="","",IFERROR(MAX(0,G75+H75),0))</f>
        <v/>
      </c>
      <c r="J75" s="3" t="n"/>
      <c r="K75" s="2" t="n"/>
      <c r="L75" s="37" t="n"/>
      <c r="M75" s="37" t="n"/>
      <c r="N75" s="12">
        <f>IF(OR($A75="",M75="",L75=""),"",IFERROR(MAX(0,M75-L75+1),0))</f>
        <v/>
      </c>
      <c r="O75" s="38" t="n"/>
      <c r="P75" s="4" t="n"/>
      <c r="Q75" s="35" t="n"/>
      <c r="R75" s="40">
        <f>IF($A75="","",IFERROR(MAX(0,K75*N75*O75*Q75),0))</f>
        <v/>
      </c>
      <c r="S75" s="3" t="n"/>
      <c r="T75" s="39" t="n"/>
      <c r="U75" s="2" t="n"/>
      <c r="V75" s="40">
        <f>IF($A75="","",IFERROR(MAX(0,IF(U75="Kaltmiete",G75*T75,(H75+G75)*T75)),0))</f>
        <v/>
      </c>
      <c r="W75" s="40">
        <f>IF(OR($A75="",N75=""),"",IFERROR(MAX(0,V75/30*N75),0))</f>
        <v/>
      </c>
      <c r="X75" s="3" t="n"/>
      <c r="Y75" s="37" t="n"/>
      <c r="Z75" s="3" t="n"/>
    </row>
    <row r="76">
      <c r="A76" s="2" t="n"/>
      <c r="B76" s="3" t="n"/>
      <c r="C76" s="3" t="n"/>
      <c r="D76" s="3" t="n"/>
      <c r="E76" s="2" t="n"/>
      <c r="F76" s="4" t="n"/>
      <c r="G76" s="35" t="n"/>
      <c r="H76" s="35" t="n"/>
      <c r="I76" s="36">
        <f>IF($A76="","",IFERROR(MAX(0,G76+H76),0))</f>
        <v/>
      </c>
      <c r="J76" s="3" t="n"/>
      <c r="K76" s="2" t="n"/>
      <c r="L76" s="37" t="n"/>
      <c r="M76" s="37" t="n"/>
      <c r="N76" s="8">
        <f>IF(OR($A76="",M76="",L76=""),"",IFERROR(MAX(0,M76-L76+1),0))</f>
        <v/>
      </c>
      <c r="O76" s="38" t="n"/>
      <c r="P76" s="4" t="n"/>
      <c r="Q76" s="35" t="n"/>
      <c r="R76" s="36">
        <f>IF($A76="","",IFERROR(MAX(0,K76*N76*O76*Q76),0))</f>
        <v/>
      </c>
      <c r="S76" s="3" t="n"/>
      <c r="T76" s="39" t="n"/>
      <c r="U76" s="2" t="n"/>
      <c r="V76" s="36">
        <f>IF($A76="","",IFERROR(MAX(0,IF(U76="Kaltmiete",G76*T76,(H76+G76)*T76)),0))</f>
        <v/>
      </c>
      <c r="W76" s="36">
        <f>IF(OR($A76="",N76=""),"",IFERROR(MAX(0,V76/30*N76),0))</f>
        <v/>
      </c>
      <c r="X76" s="3" t="n"/>
      <c r="Y76" s="37" t="n"/>
      <c r="Z76" s="3" t="n"/>
    </row>
    <row r="77">
      <c r="A77" s="2" t="n"/>
      <c r="B77" s="3" t="n"/>
      <c r="C77" s="3" t="n"/>
      <c r="D77" s="3" t="n"/>
      <c r="E77" s="2" t="n"/>
      <c r="F77" s="4" t="n"/>
      <c r="G77" s="35" t="n"/>
      <c r="H77" s="35" t="n"/>
      <c r="I77" s="40">
        <f>IF($A77="","",IFERROR(MAX(0,G77+H77),0))</f>
        <v/>
      </c>
      <c r="J77" s="3" t="n"/>
      <c r="K77" s="2" t="n"/>
      <c r="L77" s="37" t="n"/>
      <c r="M77" s="37" t="n"/>
      <c r="N77" s="12">
        <f>IF(OR($A77="",M77="",L77=""),"",IFERROR(MAX(0,M77-L77+1),0))</f>
        <v/>
      </c>
      <c r="O77" s="38" t="n"/>
      <c r="P77" s="4" t="n"/>
      <c r="Q77" s="35" t="n"/>
      <c r="R77" s="40">
        <f>IF($A77="","",IFERROR(MAX(0,K77*N77*O77*Q77),0))</f>
        <v/>
      </c>
      <c r="S77" s="3" t="n"/>
      <c r="T77" s="39" t="n"/>
      <c r="U77" s="2" t="n"/>
      <c r="V77" s="40">
        <f>IF($A77="","",IFERROR(MAX(0,IF(U77="Kaltmiete",G77*T77,(H77+G77)*T77)),0))</f>
        <v/>
      </c>
      <c r="W77" s="40">
        <f>IF(OR($A77="",N77=""),"",IFERROR(MAX(0,V77/30*N77),0))</f>
        <v/>
      </c>
      <c r="X77" s="3" t="n"/>
      <c r="Y77" s="37" t="n"/>
      <c r="Z77" s="3" t="n"/>
    </row>
    <row r="78">
      <c r="A78" s="2" t="n"/>
      <c r="B78" s="3" t="n"/>
      <c r="C78" s="3" t="n"/>
      <c r="D78" s="3" t="n"/>
      <c r="E78" s="2" t="n"/>
      <c r="F78" s="4" t="n"/>
      <c r="G78" s="35" t="n"/>
      <c r="H78" s="35" t="n"/>
      <c r="I78" s="36">
        <f>IF($A78="","",IFERROR(MAX(0,G78+H78),0))</f>
        <v/>
      </c>
      <c r="J78" s="3" t="n"/>
      <c r="K78" s="2" t="n"/>
      <c r="L78" s="37" t="n"/>
      <c r="M78" s="37" t="n"/>
      <c r="N78" s="8">
        <f>IF(OR($A78="",M78="",L78=""),"",IFERROR(MAX(0,M78-L78+1),0))</f>
        <v/>
      </c>
      <c r="O78" s="38" t="n"/>
      <c r="P78" s="4" t="n"/>
      <c r="Q78" s="35" t="n"/>
      <c r="R78" s="36">
        <f>IF($A78="","",IFERROR(MAX(0,K78*N78*O78*Q78),0))</f>
        <v/>
      </c>
      <c r="S78" s="3" t="n"/>
      <c r="T78" s="39" t="n"/>
      <c r="U78" s="2" t="n"/>
      <c r="V78" s="36">
        <f>IF($A78="","",IFERROR(MAX(0,IF(U78="Kaltmiete",G78*T78,(H78+G78)*T78)),0))</f>
        <v/>
      </c>
      <c r="W78" s="36">
        <f>IF(OR($A78="",N78=""),"",IFERROR(MAX(0,V78/30*N78),0))</f>
        <v/>
      </c>
      <c r="X78" s="3" t="n"/>
      <c r="Y78" s="37" t="n"/>
      <c r="Z78" s="3" t="n"/>
    </row>
    <row r="79">
      <c r="A79" s="2" t="n"/>
      <c r="B79" s="3" t="n"/>
      <c r="C79" s="3" t="n"/>
      <c r="D79" s="3" t="n"/>
      <c r="E79" s="2" t="n"/>
      <c r="F79" s="4" t="n"/>
      <c r="G79" s="35" t="n"/>
      <c r="H79" s="35" t="n"/>
      <c r="I79" s="40">
        <f>IF($A79="","",IFERROR(MAX(0,G79+H79),0))</f>
        <v/>
      </c>
      <c r="J79" s="3" t="n"/>
      <c r="K79" s="2" t="n"/>
      <c r="L79" s="37" t="n"/>
      <c r="M79" s="37" t="n"/>
      <c r="N79" s="12">
        <f>IF(OR($A79="",M79="",L79=""),"",IFERROR(MAX(0,M79-L79+1),0))</f>
        <v/>
      </c>
      <c r="O79" s="38" t="n"/>
      <c r="P79" s="4" t="n"/>
      <c r="Q79" s="35" t="n"/>
      <c r="R79" s="40">
        <f>IF($A79="","",IFERROR(MAX(0,K79*N79*O79*Q79),0))</f>
        <v/>
      </c>
      <c r="S79" s="3" t="n"/>
      <c r="T79" s="39" t="n"/>
      <c r="U79" s="2" t="n"/>
      <c r="V79" s="40">
        <f>IF($A79="","",IFERROR(MAX(0,IF(U79="Kaltmiete",G79*T79,(H79+G79)*T79)),0))</f>
        <v/>
      </c>
      <c r="W79" s="40">
        <f>IF(OR($A79="",N79=""),"",IFERROR(MAX(0,V79/30*N79),0))</f>
        <v/>
      </c>
      <c r="X79" s="3" t="n"/>
      <c r="Y79" s="37" t="n"/>
      <c r="Z79" s="3" t="n"/>
    </row>
    <row r="80">
      <c r="A80" s="2" t="n"/>
      <c r="B80" s="3" t="n"/>
      <c r="C80" s="3" t="n"/>
      <c r="D80" s="3" t="n"/>
      <c r="E80" s="2" t="n"/>
      <c r="F80" s="4" t="n"/>
      <c r="G80" s="35" t="n"/>
      <c r="H80" s="35" t="n"/>
      <c r="I80" s="36">
        <f>IF($A80="","",IFERROR(MAX(0,G80+H80),0))</f>
        <v/>
      </c>
      <c r="J80" s="3" t="n"/>
      <c r="K80" s="2" t="n"/>
      <c r="L80" s="37" t="n"/>
      <c r="M80" s="37" t="n"/>
      <c r="N80" s="8">
        <f>IF(OR($A80="",M80="",L80=""),"",IFERROR(MAX(0,M80-L80+1),0))</f>
        <v/>
      </c>
      <c r="O80" s="38" t="n"/>
      <c r="P80" s="4" t="n"/>
      <c r="Q80" s="35" t="n"/>
      <c r="R80" s="36">
        <f>IF($A80="","",IFERROR(MAX(0,K80*N80*O80*Q80),0))</f>
        <v/>
      </c>
      <c r="S80" s="3" t="n"/>
      <c r="T80" s="39" t="n"/>
      <c r="U80" s="2" t="n"/>
      <c r="V80" s="36">
        <f>IF($A80="","",IFERROR(MAX(0,IF(U80="Kaltmiete",G80*T80,(H80+G80)*T80)),0))</f>
        <v/>
      </c>
      <c r="W80" s="36">
        <f>IF(OR($A80="",N80=""),"",IFERROR(MAX(0,V80/30*N80),0))</f>
        <v/>
      </c>
      <c r="X80" s="3" t="n"/>
      <c r="Y80" s="37" t="n"/>
      <c r="Z80" s="3" t="n"/>
    </row>
    <row r="81">
      <c r="A81" s="2" t="n"/>
      <c r="B81" s="3" t="n"/>
      <c r="C81" s="3" t="n"/>
      <c r="D81" s="3" t="n"/>
      <c r="E81" s="2" t="n"/>
      <c r="F81" s="4" t="n"/>
      <c r="G81" s="35" t="n"/>
      <c r="H81" s="35" t="n"/>
      <c r="I81" s="40">
        <f>IF($A81="","",IFERROR(MAX(0,G81+H81),0))</f>
        <v/>
      </c>
      <c r="J81" s="3" t="n"/>
      <c r="K81" s="2" t="n"/>
      <c r="L81" s="37" t="n"/>
      <c r="M81" s="37" t="n"/>
      <c r="N81" s="12">
        <f>IF(OR($A81="",M81="",L81=""),"",IFERROR(MAX(0,M81-L81+1),0))</f>
        <v/>
      </c>
      <c r="O81" s="38" t="n"/>
      <c r="P81" s="4" t="n"/>
      <c r="Q81" s="35" t="n"/>
      <c r="R81" s="40">
        <f>IF($A81="","",IFERROR(MAX(0,K81*N81*O81*Q81),0))</f>
        <v/>
      </c>
      <c r="S81" s="3" t="n"/>
      <c r="T81" s="39" t="n"/>
      <c r="U81" s="2" t="n"/>
      <c r="V81" s="40">
        <f>IF($A81="","",IFERROR(MAX(0,IF(U81="Kaltmiete",G81*T81,(H81+G81)*T81)),0))</f>
        <v/>
      </c>
      <c r="W81" s="40">
        <f>IF(OR($A81="",N81=""),"",IFERROR(MAX(0,V81/30*N81),0))</f>
        <v/>
      </c>
      <c r="X81" s="3" t="n"/>
      <c r="Y81" s="37" t="n"/>
      <c r="Z81" s="3" t="n"/>
    </row>
    <row r="82">
      <c r="A82" s="2" t="n"/>
      <c r="B82" s="3" t="n"/>
      <c r="C82" s="3" t="n"/>
      <c r="D82" s="3" t="n"/>
      <c r="E82" s="2" t="n"/>
      <c r="F82" s="4" t="n"/>
      <c r="G82" s="35" t="n"/>
      <c r="H82" s="35" t="n"/>
      <c r="I82" s="36">
        <f>IF($A82="","",IFERROR(MAX(0,G82+H82),0))</f>
        <v/>
      </c>
      <c r="J82" s="3" t="n"/>
      <c r="K82" s="2" t="n"/>
      <c r="L82" s="37" t="n"/>
      <c r="M82" s="37" t="n"/>
      <c r="N82" s="8">
        <f>IF(OR($A82="",M82="",L82=""),"",IFERROR(MAX(0,M82-L82+1),0))</f>
        <v/>
      </c>
      <c r="O82" s="38" t="n"/>
      <c r="P82" s="4" t="n"/>
      <c r="Q82" s="35" t="n"/>
      <c r="R82" s="36">
        <f>IF($A82="","",IFERROR(MAX(0,K82*N82*O82*Q82),0))</f>
        <v/>
      </c>
      <c r="S82" s="3" t="n"/>
      <c r="T82" s="39" t="n"/>
      <c r="U82" s="2" t="n"/>
      <c r="V82" s="36">
        <f>IF($A82="","",IFERROR(MAX(0,IF(U82="Kaltmiete",G82*T82,(H82+G82)*T82)),0))</f>
        <v/>
      </c>
      <c r="W82" s="36">
        <f>IF(OR($A82="",N82=""),"",IFERROR(MAX(0,V82/30*N82),0))</f>
        <v/>
      </c>
      <c r="X82" s="3" t="n"/>
      <c r="Y82" s="37" t="n"/>
      <c r="Z82" s="3" t="n"/>
    </row>
    <row r="83">
      <c r="A83" s="2" t="n"/>
      <c r="B83" s="3" t="n"/>
      <c r="C83" s="3" t="n"/>
      <c r="D83" s="3" t="n"/>
      <c r="E83" s="2" t="n"/>
      <c r="F83" s="4" t="n"/>
      <c r="G83" s="35" t="n"/>
      <c r="H83" s="35" t="n"/>
      <c r="I83" s="40">
        <f>IF($A83="","",IFERROR(MAX(0,G83+H83),0))</f>
        <v/>
      </c>
      <c r="J83" s="3" t="n"/>
      <c r="K83" s="2" t="n"/>
      <c r="L83" s="37" t="n"/>
      <c r="M83" s="37" t="n"/>
      <c r="N83" s="12">
        <f>IF(OR($A83="",M83="",L83=""),"",IFERROR(MAX(0,M83-L83+1),0))</f>
        <v/>
      </c>
      <c r="O83" s="38" t="n"/>
      <c r="P83" s="4" t="n"/>
      <c r="Q83" s="35" t="n"/>
      <c r="R83" s="40">
        <f>IF($A83="","",IFERROR(MAX(0,K83*N83*O83*Q83),0))</f>
        <v/>
      </c>
      <c r="S83" s="3" t="n"/>
      <c r="T83" s="39" t="n"/>
      <c r="U83" s="2" t="n"/>
      <c r="V83" s="40">
        <f>IF($A83="","",IFERROR(MAX(0,IF(U83="Kaltmiete",G83*T83,(H83+G83)*T83)),0))</f>
        <v/>
      </c>
      <c r="W83" s="40">
        <f>IF(OR($A83="",N83=""),"",IFERROR(MAX(0,V83/30*N83),0))</f>
        <v/>
      </c>
      <c r="X83" s="3" t="n"/>
      <c r="Y83" s="37" t="n"/>
      <c r="Z83" s="3" t="n"/>
    </row>
    <row r="84">
      <c r="A84" s="2" t="n"/>
      <c r="B84" s="3" t="n"/>
      <c r="C84" s="3" t="n"/>
      <c r="D84" s="3" t="n"/>
      <c r="E84" s="2" t="n"/>
      <c r="F84" s="4" t="n"/>
      <c r="G84" s="35" t="n"/>
      <c r="H84" s="35" t="n"/>
      <c r="I84" s="36">
        <f>IF($A84="","",IFERROR(MAX(0,G84+H84),0))</f>
        <v/>
      </c>
      <c r="J84" s="3" t="n"/>
      <c r="K84" s="2" t="n"/>
      <c r="L84" s="37" t="n"/>
      <c r="M84" s="37" t="n"/>
      <c r="N84" s="8">
        <f>IF(OR($A84="",M84="",L84=""),"",IFERROR(MAX(0,M84-L84+1),0))</f>
        <v/>
      </c>
      <c r="O84" s="38" t="n"/>
      <c r="P84" s="4" t="n"/>
      <c r="Q84" s="35" t="n"/>
      <c r="R84" s="36">
        <f>IF($A84="","",IFERROR(MAX(0,K84*N84*O84*Q84),0))</f>
        <v/>
      </c>
      <c r="S84" s="3" t="n"/>
      <c r="T84" s="39" t="n"/>
      <c r="U84" s="2" t="n"/>
      <c r="V84" s="36">
        <f>IF($A84="","",IFERROR(MAX(0,IF(U84="Kaltmiete",G84*T84,(H84+G84)*T84)),0))</f>
        <v/>
      </c>
      <c r="W84" s="36">
        <f>IF(OR($A84="",N84=""),"",IFERROR(MAX(0,V84/30*N84),0))</f>
        <v/>
      </c>
      <c r="X84" s="3" t="n"/>
      <c r="Y84" s="37" t="n"/>
      <c r="Z84" s="3" t="n"/>
    </row>
    <row r="85">
      <c r="A85" s="2" t="n"/>
      <c r="B85" s="3" t="n"/>
      <c r="C85" s="3" t="n"/>
      <c r="D85" s="3" t="n"/>
      <c r="E85" s="2" t="n"/>
      <c r="F85" s="4" t="n"/>
      <c r="G85" s="35" t="n"/>
      <c r="H85" s="35" t="n"/>
      <c r="I85" s="40">
        <f>IF($A85="","",IFERROR(MAX(0,G85+H85),0))</f>
        <v/>
      </c>
      <c r="J85" s="3" t="n"/>
      <c r="K85" s="2" t="n"/>
      <c r="L85" s="37" t="n"/>
      <c r="M85" s="37" t="n"/>
      <c r="N85" s="12">
        <f>IF(OR($A85="",M85="",L85=""),"",IFERROR(MAX(0,M85-L85+1),0))</f>
        <v/>
      </c>
      <c r="O85" s="38" t="n"/>
      <c r="P85" s="4" t="n"/>
      <c r="Q85" s="35" t="n"/>
      <c r="R85" s="40">
        <f>IF($A85="","",IFERROR(MAX(0,K85*N85*O85*Q85),0))</f>
        <v/>
      </c>
      <c r="S85" s="3" t="n"/>
      <c r="T85" s="39" t="n"/>
      <c r="U85" s="2" t="n"/>
      <c r="V85" s="40">
        <f>IF($A85="","",IFERROR(MAX(0,IF(U85="Kaltmiete",G85*T85,(H85+G85)*T85)),0))</f>
        <v/>
      </c>
      <c r="W85" s="40">
        <f>IF(OR($A85="",N85=""),"",IFERROR(MAX(0,V85/30*N85),0))</f>
        <v/>
      </c>
      <c r="X85" s="3" t="n"/>
      <c r="Y85" s="37" t="n"/>
      <c r="Z85" s="3" t="n"/>
    </row>
    <row r="86">
      <c r="A86" s="2" t="n"/>
      <c r="B86" s="3" t="n"/>
      <c r="C86" s="3" t="n"/>
      <c r="D86" s="3" t="n"/>
      <c r="E86" s="2" t="n"/>
      <c r="F86" s="4" t="n"/>
      <c r="G86" s="35" t="n"/>
      <c r="H86" s="35" t="n"/>
      <c r="I86" s="36">
        <f>IF($A86="","",IFERROR(MAX(0,G86+H86),0))</f>
        <v/>
      </c>
      <c r="J86" s="3" t="n"/>
      <c r="K86" s="2" t="n"/>
      <c r="L86" s="37" t="n"/>
      <c r="M86" s="37" t="n"/>
      <c r="N86" s="8">
        <f>IF(OR($A86="",M86="",L86=""),"",IFERROR(MAX(0,M86-L86+1),0))</f>
        <v/>
      </c>
      <c r="O86" s="38" t="n"/>
      <c r="P86" s="4" t="n"/>
      <c r="Q86" s="35" t="n"/>
      <c r="R86" s="36">
        <f>IF($A86="","",IFERROR(MAX(0,K86*N86*O86*Q86),0))</f>
        <v/>
      </c>
      <c r="S86" s="3" t="n"/>
      <c r="T86" s="39" t="n"/>
      <c r="U86" s="2" t="n"/>
      <c r="V86" s="36">
        <f>IF($A86="","",IFERROR(MAX(0,IF(U86="Kaltmiete",G86*T86,(H86+G86)*T86)),0))</f>
        <v/>
      </c>
      <c r="W86" s="36">
        <f>IF(OR($A86="",N86=""),"",IFERROR(MAX(0,V86/30*N86),0))</f>
        <v/>
      </c>
      <c r="X86" s="3" t="n"/>
      <c r="Y86" s="37" t="n"/>
      <c r="Z86" s="3" t="n"/>
    </row>
    <row r="87">
      <c r="A87" s="2" t="n"/>
      <c r="B87" s="3" t="n"/>
      <c r="C87" s="3" t="n"/>
      <c r="D87" s="3" t="n"/>
      <c r="E87" s="2" t="n"/>
      <c r="F87" s="4" t="n"/>
      <c r="G87" s="35" t="n"/>
      <c r="H87" s="35" t="n"/>
      <c r="I87" s="40">
        <f>IF($A87="","",IFERROR(MAX(0,G87+H87),0))</f>
        <v/>
      </c>
      <c r="J87" s="3" t="n"/>
      <c r="K87" s="2" t="n"/>
      <c r="L87" s="37" t="n"/>
      <c r="M87" s="37" t="n"/>
      <c r="N87" s="12">
        <f>IF(OR($A87="",M87="",L87=""),"",IFERROR(MAX(0,M87-L87+1),0))</f>
        <v/>
      </c>
      <c r="O87" s="38" t="n"/>
      <c r="P87" s="4" t="n"/>
      <c r="Q87" s="35" t="n"/>
      <c r="R87" s="40">
        <f>IF($A87="","",IFERROR(MAX(0,K87*N87*O87*Q87),0))</f>
        <v/>
      </c>
      <c r="S87" s="3" t="n"/>
      <c r="T87" s="39" t="n"/>
      <c r="U87" s="2" t="n"/>
      <c r="V87" s="40">
        <f>IF($A87="","",IFERROR(MAX(0,IF(U87="Kaltmiete",G87*T87,(H87+G87)*T87)),0))</f>
        <v/>
      </c>
      <c r="W87" s="40">
        <f>IF(OR($A87="",N87=""),"",IFERROR(MAX(0,V87/30*N87),0))</f>
        <v/>
      </c>
      <c r="X87" s="3" t="n"/>
      <c r="Y87" s="37" t="n"/>
      <c r="Z87" s="3" t="n"/>
    </row>
    <row r="88">
      <c r="A88" s="2" t="n"/>
      <c r="B88" s="3" t="n"/>
      <c r="C88" s="3" t="n"/>
      <c r="D88" s="3" t="n"/>
      <c r="E88" s="2" t="n"/>
      <c r="F88" s="4" t="n"/>
      <c r="G88" s="35" t="n"/>
      <c r="H88" s="35" t="n"/>
      <c r="I88" s="36">
        <f>IF($A88="","",IFERROR(MAX(0,G88+H88),0))</f>
        <v/>
      </c>
      <c r="J88" s="3" t="n"/>
      <c r="K88" s="2" t="n"/>
      <c r="L88" s="37" t="n"/>
      <c r="M88" s="37" t="n"/>
      <c r="N88" s="8">
        <f>IF(OR($A88="",M88="",L88=""),"",IFERROR(MAX(0,M88-L88+1),0))</f>
        <v/>
      </c>
      <c r="O88" s="38" t="n"/>
      <c r="P88" s="4" t="n"/>
      <c r="Q88" s="35" t="n"/>
      <c r="R88" s="36">
        <f>IF($A88="","",IFERROR(MAX(0,K88*N88*O88*Q88),0))</f>
        <v/>
      </c>
      <c r="S88" s="3" t="n"/>
      <c r="T88" s="39" t="n"/>
      <c r="U88" s="2" t="n"/>
      <c r="V88" s="36">
        <f>IF($A88="","",IFERROR(MAX(0,IF(U88="Kaltmiete",G88*T88,(H88+G88)*T88)),0))</f>
        <v/>
      </c>
      <c r="W88" s="36">
        <f>IF(OR($A88="",N88=""),"",IFERROR(MAX(0,V88/30*N88),0))</f>
        <v/>
      </c>
      <c r="X88" s="3" t="n"/>
      <c r="Y88" s="37" t="n"/>
      <c r="Z88" s="3" t="n"/>
    </row>
    <row r="89">
      <c r="A89" s="2" t="n"/>
      <c r="B89" s="3" t="n"/>
      <c r="C89" s="3" t="n"/>
      <c r="D89" s="3" t="n"/>
      <c r="E89" s="2" t="n"/>
      <c r="F89" s="4" t="n"/>
      <c r="G89" s="35" t="n"/>
      <c r="H89" s="35" t="n"/>
      <c r="I89" s="40">
        <f>IF($A89="","",IFERROR(MAX(0,G89+H89),0))</f>
        <v/>
      </c>
      <c r="J89" s="3" t="n"/>
      <c r="K89" s="2" t="n"/>
      <c r="L89" s="37" t="n"/>
      <c r="M89" s="37" t="n"/>
      <c r="N89" s="12">
        <f>IF(OR($A89="",M89="",L89=""),"",IFERROR(MAX(0,M89-L89+1),0))</f>
        <v/>
      </c>
      <c r="O89" s="38" t="n"/>
      <c r="P89" s="4" t="n"/>
      <c r="Q89" s="35" t="n"/>
      <c r="R89" s="40">
        <f>IF($A89="","",IFERROR(MAX(0,K89*N89*O89*Q89),0))</f>
        <v/>
      </c>
      <c r="S89" s="3" t="n"/>
      <c r="T89" s="39" t="n"/>
      <c r="U89" s="2" t="n"/>
      <c r="V89" s="40">
        <f>IF($A89="","",IFERROR(MAX(0,IF(U89="Kaltmiete",G89*T89,(H89+G89)*T89)),0))</f>
        <v/>
      </c>
      <c r="W89" s="40">
        <f>IF(OR($A89="",N89=""),"",IFERROR(MAX(0,V89/30*N89),0))</f>
        <v/>
      </c>
      <c r="X89" s="3" t="n"/>
      <c r="Y89" s="37" t="n"/>
      <c r="Z89" s="3" t="n"/>
    </row>
    <row r="90">
      <c r="A90" s="2" t="n"/>
      <c r="B90" s="3" t="n"/>
      <c r="C90" s="3" t="n"/>
      <c r="D90" s="3" t="n"/>
      <c r="E90" s="2" t="n"/>
      <c r="F90" s="4" t="n"/>
      <c r="G90" s="35" t="n"/>
      <c r="H90" s="35" t="n"/>
      <c r="I90" s="36">
        <f>IF($A90="","",IFERROR(MAX(0,G90+H90),0))</f>
        <v/>
      </c>
      <c r="J90" s="3" t="n"/>
      <c r="K90" s="2" t="n"/>
      <c r="L90" s="37" t="n"/>
      <c r="M90" s="37" t="n"/>
      <c r="N90" s="8">
        <f>IF(OR($A90="",M90="",L90=""),"",IFERROR(MAX(0,M90-L90+1),0))</f>
        <v/>
      </c>
      <c r="O90" s="38" t="n"/>
      <c r="P90" s="4" t="n"/>
      <c r="Q90" s="35" t="n"/>
      <c r="R90" s="36">
        <f>IF($A90="","",IFERROR(MAX(0,K90*N90*O90*Q90),0))</f>
        <v/>
      </c>
      <c r="S90" s="3" t="n"/>
      <c r="T90" s="39" t="n"/>
      <c r="U90" s="2" t="n"/>
      <c r="V90" s="36">
        <f>IF($A90="","",IFERROR(MAX(0,IF(U90="Kaltmiete",G90*T90,(H90+G90)*T90)),0))</f>
        <v/>
      </c>
      <c r="W90" s="36">
        <f>IF(OR($A90="",N90=""),"",IFERROR(MAX(0,V90/30*N90),0))</f>
        <v/>
      </c>
      <c r="X90" s="3" t="n"/>
      <c r="Y90" s="37" t="n"/>
      <c r="Z90" s="3" t="n"/>
    </row>
    <row r="91">
      <c r="A91" s="2" t="n"/>
      <c r="B91" s="3" t="n"/>
      <c r="C91" s="3" t="n"/>
      <c r="D91" s="3" t="n"/>
      <c r="E91" s="2" t="n"/>
      <c r="F91" s="4" t="n"/>
      <c r="G91" s="35" t="n"/>
      <c r="H91" s="35" t="n"/>
      <c r="I91" s="40">
        <f>IF($A91="","",IFERROR(MAX(0,G91+H91),0))</f>
        <v/>
      </c>
      <c r="J91" s="3" t="n"/>
      <c r="K91" s="2" t="n"/>
      <c r="L91" s="37" t="n"/>
      <c r="M91" s="37" t="n"/>
      <c r="N91" s="12">
        <f>IF(OR($A91="",M91="",L91=""),"",IFERROR(MAX(0,M91-L91+1),0))</f>
        <v/>
      </c>
      <c r="O91" s="38" t="n"/>
      <c r="P91" s="4" t="n"/>
      <c r="Q91" s="35" t="n"/>
      <c r="R91" s="40">
        <f>IF($A91="","",IFERROR(MAX(0,K91*N91*O91*Q91),0))</f>
        <v/>
      </c>
      <c r="S91" s="3" t="n"/>
      <c r="T91" s="39" t="n"/>
      <c r="U91" s="2" t="n"/>
      <c r="V91" s="40">
        <f>IF($A91="","",IFERROR(MAX(0,IF(U91="Kaltmiete",G91*T91,(H91+G91)*T91)),0))</f>
        <v/>
      </c>
      <c r="W91" s="40">
        <f>IF(OR($A91="",N91=""),"",IFERROR(MAX(0,V91/30*N91),0))</f>
        <v/>
      </c>
      <c r="X91" s="3" t="n"/>
      <c r="Y91" s="37" t="n"/>
      <c r="Z91" s="3" t="n"/>
    </row>
    <row r="92">
      <c r="A92" s="2" t="n"/>
      <c r="B92" s="3" t="n"/>
      <c r="C92" s="3" t="n"/>
      <c r="D92" s="3" t="n"/>
      <c r="E92" s="2" t="n"/>
      <c r="F92" s="4" t="n"/>
      <c r="G92" s="35" t="n"/>
      <c r="H92" s="35" t="n"/>
      <c r="I92" s="36">
        <f>IF($A92="","",IFERROR(MAX(0,G92+H92),0))</f>
        <v/>
      </c>
      <c r="J92" s="3" t="n"/>
      <c r="K92" s="2" t="n"/>
      <c r="L92" s="37" t="n"/>
      <c r="M92" s="37" t="n"/>
      <c r="N92" s="8">
        <f>IF(OR($A92="",M92="",L92=""),"",IFERROR(MAX(0,M92-L92+1),0))</f>
        <v/>
      </c>
      <c r="O92" s="38" t="n"/>
      <c r="P92" s="4" t="n"/>
      <c r="Q92" s="35" t="n"/>
      <c r="R92" s="36">
        <f>IF($A92="","",IFERROR(MAX(0,K92*N92*O92*Q92),0))</f>
        <v/>
      </c>
      <c r="S92" s="3" t="n"/>
      <c r="T92" s="39" t="n"/>
      <c r="U92" s="2" t="n"/>
      <c r="V92" s="36">
        <f>IF($A92="","",IFERROR(MAX(0,IF(U92="Kaltmiete",G92*T92,(H92+G92)*T92)),0))</f>
        <v/>
      </c>
      <c r="W92" s="36">
        <f>IF(OR($A92="",N92=""),"",IFERROR(MAX(0,V92/30*N92),0))</f>
        <v/>
      </c>
      <c r="X92" s="3" t="n"/>
      <c r="Y92" s="37" t="n"/>
      <c r="Z92" s="3" t="n"/>
    </row>
    <row r="93">
      <c r="A93" s="2" t="n"/>
      <c r="B93" s="3" t="n"/>
      <c r="C93" s="3" t="n"/>
      <c r="D93" s="3" t="n"/>
      <c r="E93" s="2" t="n"/>
      <c r="F93" s="4" t="n"/>
      <c r="G93" s="35" t="n"/>
      <c r="H93" s="35" t="n"/>
      <c r="I93" s="40">
        <f>IF($A93="","",IFERROR(MAX(0,G93+H93),0))</f>
        <v/>
      </c>
      <c r="J93" s="3" t="n"/>
      <c r="K93" s="2" t="n"/>
      <c r="L93" s="37" t="n"/>
      <c r="M93" s="37" t="n"/>
      <c r="N93" s="12">
        <f>IF(OR($A93="",M93="",L93=""),"",IFERROR(MAX(0,M93-L93+1),0))</f>
        <v/>
      </c>
      <c r="O93" s="38" t="n"/>
      <c r="P93" s="4" t="n"/>
      <c r="Q93" s="35" t="n"/>
      <c r="R93" s="40">
        <f>IF($A93="","",IFERROR(MAX(0,K93*N93*O93*Q93),0))</f>
        <v/>
      </c>
      <c r="S93" s="3" t="n"/>
      <c r="T93" s="39" t="n"/>
      <c r="U93" s="2" t="n"/>
      <c r="V93" s="40">
        <f>IF($A93="","",IFERROR(MAX(0,IF(U93="Kaltmiete",G93*T93,(H93+G93)*T93)),0))</f>
        <v/>
      </c>
      <c r="W93" s="40">
        <f>IF(OR($A93="",N93=""),"",IFERROR(MAX(0,V93/30*N93),0))</f>
        <v/>
      </c>
      <c r="X93" s="3" t="n"/>
      <c r="Y93" s="37" t="n"/>
      <c r="Z93" s="3" t="n"/>
    </row>
    <row r="94">
      <c r="A94" s="2" t="n"/>
      <c r="B94" s="3" t="n"/>
      <c r="C94" s="3" t="n"/>
      <c r="D94" s="3" t="n"/>
      <c r="E94" s="2" t="n"/>
      <c r="F94" s="4" t="n"/>
      <c r="G94" s="35" t="n"/>
      <c r="H94" s="35" t="n"/>
      <c r="I94" s="36">
        <f>IF($A94="","",IFERROR(MAX(0,G94+H94),0))</f>
        <v/>
      </c>
      <c r="J94" s="3" t="n"/>
      <c r="K94" s="2" t="n"/>
      <c r="L94" s="37" t="n"/>
      <c r="M94" s="37" t="n"/>
      <c r="N94" s="8">
        <f>IF(OR($A94="",M94="",L94=""),"",IFERROR(MAX(0,M94-L94+1),0))</f>
        <v/>
      </c>
      <c r="O94" s="38" t="n"/>
      <c r="P94" s="4" t="n"/>
      <c r="Q94" s="35" t="n"/>
      <c r="R94" s="36">
        <f>IF($A94="","",IFERROR(MAX(0,K94*N94*O94*Q94),0))</f>
        <v/>
      </c>
      <c r="S94" s="3" t="n"/>
      <c r="T94" s="39" t="n"/>
      <c r="U94" s="2" t="n"/>
      <c r="V94" s="36">
        <f>IF($A94="","",IFERROR(MAX(0,IF(U94="Kaltmiete",G94*T94,(H94+G94)*T94)),0))</f>
        <v/>
      </c>
      <c r="W94" s="36">
        <f>IF(OR($A94="",N94=""),"",IFERROR(MAX(0,V94/30*N94),0))</f>
        <v/>
      </c>
      <c r="X94" s="3" t="n"/>
      <c r="Y94" s="37" t="n"/>
      <c r="Z94" s="3" t="n"/>
    </row>
    <row r="95">
      <c r="A95" s="2" t="n"/>
      <c r="B95" s="3" t="n"/>
      <c r="C95" s="3" t="n"/>
      <c r="D95" s="3" t="n"/>
      <c r="E95" s="2" t="n"/>
      <c r="F95" s="4" t="n"/>
      <c r="G95" s="35" t="n"/>
      <c r="H95" s="35" t="n"/>
      <c r="I95" s="40">
        <f>IF($A95="","",IFERROR(MAX(0,G95+H95),0))</f>
        <v/>
      </c>
      <c r="J95" s="3" t="n"/>
      <c r="K95" s="2" t="n"/>
      <c r="L95" s="37" t="n"/>
      <c r="M95" s="37" t="n"/>
      <c r="N95" s="12">
        <f>IF(OR($A95="",M95="",L95=""),"",IFERROR(MAX(0,M95-L95+1),0))</f>
        <v/>
      </c>
      <c r="O95" s="38" t="n"/>
      <c r="P95" s="4" t="n"/>
      <c r="Q95" s="35" t="n"/>
      <c r="R95" s="40">
        <f>IF($A95="","",IFERROR(MAX(0,K95*N95*O95*Q95),0))</f>
        <v/>
      </c>
      <c r="S95" s="3" t="n"/>
      <c r="T95" s="39" t="n"/>
      <c r="U95" s="2" t="n"/>
      <c r="V95" s="40">
        <f>IF($A95="","",IFERROR(MAX(0,IF(U95="Kaltmiete",G95*T95,(H95+G95)*T95)),0))</f>
        <v/>
      </c>
      <c r="W95" s="40">
        <f>IF(OR($A95="",N95=""),"",IFERROR(MAX(0,V95/30*N95),0))</f>
        <v/>
      </c>
      <c r="X95" s="3" t="n"/>
      <c r="Y95" s="37" t="n"/>
      <c r="Z95" s="3" t="n"/>
    </row>
    <row r="96">
      <c r="A96" s="2" t="n"/>
      <c r="B96" s="3" t="n"/>
      <c r="C96" s="3" t="n"/>
      <c r="D96" s="3" t="n"/>
      <c r="E96" s="2" t="n"/>
      <c r="F96" s="4" t="n"/>
      <c r="G96" s="35" t="n"/>
      <c r="H96" s="35" t="n"/>
      <c r="I96" s="36">
        <f>IF($A96="","",IFERROR(MAX(0,G96+H96),0))</f>
        <v/>
      </c>
      <c r="J96" s="3" t="n"/>
      <c r="K96" s="2" t="n"/>
      <c r="L96" s="37" t="n"/>
      <c r="M96" s="37" t="n"/>
      <c r="N96" s="8">
        <f>IF(OR($A96="",M96="",L96=""),"",IFERROR(MAX(0,M96-L96+1),0))</f>
        <v/>
      </c>
      <c r="O96" s="38" t="n"/>
      <c r="P96" s="4" t="n"/>
      <c r="Q96" s="35" t="n"/>
      <c r="R96" s="36">
        <f>IF($A96="","",IFERROR(MAX(0,K96*N96*O96*Q96),0))</f>
        <v/>
      </c>
      <c r="S96" s="3" t="n"/>
      <c r="T96" s="39" t="n"/>
      <c r="U96" s="2" t="n"/>
      <c r="V96" s="36">
        <f>IF($A96="","",IFERROR(MAX(0,IF(U96="Kaltmiete",G96*T96,(H96+G96)*T96)),0))</f>
        <v/>
      </c>
      <c r="W96" s="36">
        <f>IF(OR($A96="",N96=""),"",IFERROR(MAX(0,V96/30*N96),0))</f>
        <v/>
      </c>
      <c r="X96" s="3" t="n"/>
      <c r="Y96" s="37" t="n"/>
      <c r="Z96" s="3" t="n"/>
    </row>
    <row r="97">
      <c r="A97" s="2" t="n"/>
      <c r="B97" s="3" t="n"/>
      <c r="C97" s="3" t="n"/>
      <c r="D97" s="3" t="n"/>
      <c r="E97" s="2" t="n"/>
      <c r="F97" s="4" t="n"/>
      <c r="G97" s="35" t="n"/>
      <c r="H97" s="35" t="n"/>
      <c r="I97" s="40">
        <f>IF($A97="","",IFERROR(MAX(0,G97+H97),0))</f>
        <v/>
      </c>
      <c r="J97" s="3" t="n"/>
      <c r="K97" s="2" t="n"/>
      <c r="L97" s="37" t="n"/>
      <c r="M97" s="37" t="n"/>
      <c r="N97" s="12">
        <f>IF(OR($A97="",M97="",L97=""),"",IFERROR(MAX(0,M97-L97+1),0))</f>
        <v/>
      </c>
      <c r="O97" s="38" t="n"/>
      <c r="P97" s="4" t="n"/>
      <c r="Q97" s="35" t="n"/>
      <c r="R97" s="40">
        <f>IF($A97="","",IFERROR(MAX(0,K97*N97*O97*Q97),0))</f>
        <v/>
      </c>
      <c r="S97" s="3" t="n"/>
      <c r="T97" s="39" t="n"/>
      <c r="U97" s="2" t="n"/>
      <c r="V97" s="40">
        <f>IF($A97="","",IFERROR(MAX(0,IF(U97="Kaltmiete",G97*T97,(H97+G97)*T97)),0))</f>
        <v/>
      </c>
      <c r="W97" s="40">
        <f>IF(OR($A97="",N97=""),"",IFERROR(MAX(0,V97/30*N97),0))</f>
        <v/>
      </c>
      <c r="X97" s="3" t="n"/>
      <c r="Y97" s="37" t="n"/>
      <c r="Z97" s="3" t="n"/>
    </row>
    <row r="98">
      <c r="A98" s="2" t="n"/>
      <c r="B98" s="3" t="n"/>
      <c r="C98" s="3" t="n"/>
      <c r="D98" s="3" t="n"/>
      <c r="E98" s="2" t="n"/>
      <c r="F98" s="4" t="n"/>
      <c r="G98" s="35" t="n"/>
      <c r="H98" s="35" t="n"/>
      <c r="I98" s="36">
        <f>IF($A98="","",IFERROR(MAX(0,G98+H98),0))</f>
        <v/>
      </c>
      <c r="J98" s="3" t="n"/>
      <c r="K98" s="2" t="n"/>
      <c r="L98" s="37" t="n"/>
      <c r="M98" s="37" t="n"/>
      <c r="N98" s="8">
        <f>IF(OR($A98="",M98="",L98=""),"",IFERROR(MAX(0,M98-L98+1),0))</f>
        <v/>
      </c>
      <c r="O98" s="38" t="n"/>
      <c r="P98" s="4" t="n"/>
      <c r="Q98" s="35" t="n"/>
      <c r="R98" s="36">
        <f>IF($A98="","",IFERROR(MAX(0,K98*N98*O98*Q98),0))</f>
        <v/>
      </c>
      <c r="S98" s="3" t="n"/>
      <c r="T98" s="39" t="n"/>
      <c r="U98" s="2" t="n"/>
      <c r="V98" s="36">
        <f>IF($A98="","",IFERROR(MAX(0,IF(U98="Kaltmiete",G98*T98,(H98+G98)*T98)),0))</f>
        <v/>
      </c>
      <c r="W98" s="36">
        <f>IF(OR($A98="",N98=""),"",IFERROR(MAX(0,V98/30*N98),0))</f>
        <v/>
      </c>
      <c r="X98" s="3" t="n"/>
      <c r="Y98" s="37" t="n"/>
      <c r="Z98" s="3" t="n"/>
    </row>
    <row r="99">
      <c r="A99" s="2" t="n"/>
      <c r="B99" s="3" t="n"/>
      <c r="C99" s="3" t="n"/>
      <c r="D99" s="3" t="n"/>
      <c r="E99" s="2" t="n"/>
      <c r="F99" s="4" t="n"/>
      <c r="G99" s="35" t="n"/>
      <c r="H99" s="35" t="n"/>
      <c r="I99" s="40">
        <f>IF($A99="","",IFERROR(MAX(0,G99+H99),0))</f>
        <v/>
      </c>
      <c r="J99" s="3" t="n"/>
      <c r="K99" s="2" t="n"/>
      <c r="L99" s="37" t="n"/>
      <c r="M99" s="37" t="n"/>
      <c r="N99" s="12">
        <f>IF(OR($A99="",M99="",L99=""),"",IFERROR(MAX(0,M99-L99+1),0))</f>
        <v/>
      </c>
      <c r="O99" s="38" t="n"/>
      <c r="P99" s="4" t="n"/>
      <c r="Q99" s="35" t="n"/>
      <c r="R99" s="40">
        <f>IF($A99="","",IFERROR(MAX(0,K99*N99*O99*Q99),0))</f>
        <v/>
      </c>
      <c r="S99" s="3" t="n"/>
      <c r="T99" s="39" t="n"/>
      <c r="U99" s="2" t="n"/>
      <c r="V99" s="40">
        <f>IF($A99="","",IFERROR(MAX(0,IF(U99="Kaltmiete",G99*T99,(H99+G99)*T99)),0))</f>
        <v/>
      </c>
      <c r="W99" s="40">
        <f>IF(OR($A99="",N99=""),"",IFERROR(MAX(0,V99/30*N99),0))</f>
        <v/>
      </c>
      <c r="X99" s="3" t="n"/>
      <c r="Y99" s="37" t="n"/>
      <c r="Z99" s="3" t="n"/>
    </row>
    <row r="100">
      <c r="A100" s="2" t="n"/>
      <c r="B100" s="3" t="n"/>
      <c r="C100" s="3" t="n"/>
      <c r="D100" s="3" t="n"/>
      <c r="E100" s="2" t="n"/>
      <c r="F100" s="4" t="n"/>
      <c r="G100" s="35" t="n"/>
      <c r="H100" s="35" t="n"/>
      <c r="I100" s="36">
        <f>IF($A100="","",IFERROR(MAX(0,G100+H100),0))</f>
        <v/>
      </c>
      <c r="J100" s="3" t="n"/>
      <c r="K100" s="2" t="n"/>
      <c r="L100" s="37" t="n"/>
      <c r="M100" s="37" t="n"/>
      <c r="N100" s="8">
        <f>IF(OR($A100="",M100="",L100=""),"",IFERROR(MAX(0,M100-L100+1),0))</f>
        <v/>
      </c>
      <c r="O100" s="38" t="n"/>
      <c r="P100" s="4" t="n"/>
      <c r="Q100" s="35" t="n"/>
      <c r="R100" s="36">
        <f>IF($A100="","",IFERROR(MAX(0,K100*N100*O100*Q100),0))</f>
        <v/>
      </c>
      <c r="S100" s="3" t="n"/>
      <c r="T100" s="39" t="n"/>
      <c r="U100" s="2" t="n"/>
      <c r="V100" s="36">
        <f>IF($A100="","",IFERROR(MAX(0,IF(U100="Kaltmiete",G100*T100,(H100+G100)*T100)),0))</f>
        <v/>
      </c>
      <c r="W100" s="36">
        <f>IF(OR($A100="",N100=""),"",IFERROR(MAX(0,V100/30*N100),0))</f>
        <v/>
      </c>
      <c r="X100" s="3" t="n"/>
      <c r="Y100" s="37" t="n"/>
      <c r="Z100" s="3" t="n"/>
    </row>
    <row r="101">
      <c r="A101" s="2" t="n"/>
      <c r="B101" s="3" t="n"/>
      <c r="C101" s="3" t="n"/>
      <c r="D101" s="3" t="n"/>
      <c r="E101" s="2" t="n"/>
      <c r="F101" s="4" t="n"/>
      <c r="G101" s="35" t="n"/>
      <c r="H101" s="35" t="n"/>
      <c r="I101" s="40">
        <f>IF($A101="","",IFERROR(MAX(0,G101+H101),0))</f>
        <v/>
      </c>
      <c r="J101" s="3" t="n"/>
      <c r="K101" s="2" t="n"/>
      <c r="L101" s="37" t="n"/>
      <c r="M101" s="37" t="n"/>
      <c r="N101" s="12">
        <f>IF(OR($A101="",M101="",L101=""),"",IFERROR(MAX(0,M101-L101+1),0))</f>
        <v/>
      </c>
      <c r="O101" s="38" t="n"/>
      <c r="P101" s="4" t="n"/>
      <c r="Q101" s="35" t="n"/>
      <c r="R101" s="40">
        <f>IF($A101="","",IFERROR(MAX(0,K101*N101*O101*Q101),0))</f>
        <v/>
      </c>
      <c r="S101" s="3" t="n"/>
      <c r="T101" s="39" t="n"/>
      <c r="U101" s="2" t="n"/>
      <c r="V101" s="40">
        <f>IF($A101="","",IFERROR(MAX(0,IF(U101="Kaltmiete",G101*T101,(H101+G101)*T101)),0))</f>
        <v/>
      </c>
      <c r="W101" s="40">
        <f>IF(OR($A101="",N101=""),"",IFERROR(MAX(0,V101/30*N101),0))</f>
        <v/>
      </c>
      <c r="X101" s="3" t="n"/>
      <c r="Y101" s="37" t="n"/>
      <c r="Z101" s="3" t="n"/>
    </row>
  </sheetData>
  <autoFilter ref="A1:Z101"/>
  <conditionalFormatting sqref="R2:R101">
    <cfRule type="cellIs" priority="1" operator="greaterThan" dxfId="0">
      <formula>0</formula>
    </cfRule>
  </conditionalFormatting>
  <conditionalFormatting sqref="V2:W101">
    <cfRule type="cellIs" priority="2" operator="greaterThan" dxfId="0">
      <formula>0</formula>
    </cfRule>
  </conditionalFormatting>
  <conditionalFormatting sqref="X2:X101">
    <cfRule type="expression" priority="3" dxfId="1">
      <formula>OR($X2="Offen",$X2="In Prüfung")</formula>
    </cfRule>
  </conditionalFormatting>
  <conditionalFormatting sqref="T2:T101">
    <cfRule type="cellIs" priority="4" operator="greaterThan" dxfId="2">
      <formula>0.20</formula>
    </cfRule>
  </conditionalFormatting>
  <dataValidations count="4">
    <dataValidation sqref="U2:U101" showErrorMessage="1" showInputMessage="1" allowBlank="1" type="list">
      <formula1>"Kaltmiete,Warmmiete"</formula1>
    </dataValidation>
    <dataValidation sqref="X2:X101" showErrorMessage="1" showInputMessage="1" allowBlank="1" type="list">
      <formula1>"Offen,In Prüfung,Teilweise erstattet,Erledigt"</formula1>
    </dataValidation>
    <dataValidation sqref="J2:J101" showErrorMessage="1" showInputMessage="1" allowBlank="1" type="list">
      <formula1>"Leitungswasserschaden,Feuchtigkeit nach Starkregen,Rohrbruch,Schimmelvorsorge"</formula1>
    </dataValidation>
    <dataValidation sqref="S2:S101" showErrorMessage="1" showInputMessage="1" allowBlank="1" type="list">
      <formula1>"Niedrig,Mittel,Hoch,Erheblich"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16" customWidth="1" min="2" max="2"/>
    <col width="4" customWidth="1" min="3" max="3"/>
    <col width="18" customWidth="1" min="4" max="4"/>
    <col width="28" customWidth="1" min="5" max="5"/>
    <col width="4" customWidth="1" min="6" max="6"/>
    <col width="31" customWidth="1" min="7" max="7"/>
    <col width="28" customWidth="1" min="8" max="8"/>
  </cols>
  <sheetData>
    <row r="1" ht="28" customHeight="1">
      <c r="A1" s="13" t="inlineStr">
        <is>
          <t>Übersicht Mietminderung und Trocknungsgeräte</t>
        </is>
      </c>
      <c r="B1" s="41" t="n"/>
      <c r="C1" s="41" t="n"/>
      <c r="D1" s="41" t="n"/>
      <c r="E1" s="41" t="n"/>
      <c r="F1" s="41" t="n"/>
      <c r="G1" s="41" t="n"/>
      <c r="H1" s="42" t="n"/>
    </row>
    <row r="2"/>
    <row r="3">
      <c r="A3" s="14" t="inlineStr">
        <is>
          <t>Kennzahl</t>
        </is>
      </c>
      <c r="B3" s="14" t="inlineStr">
        <is>
          <t>Wert</t>
        </is>
      </c>
      <c r="D3" s="14" t="inlineStr">
        <is>
          <t>Kennzahl</t>
        </is>
      </c>
      <c r="E3" s="14" t="inlineStr">
        <is>
          <t>Wert</t>
        </is>
      </c>
    </row>
    <row r="4">
      <c r="A4" s="15" t="inlineStr">
        <is>
          <t>Anzahl aller Fälle</t>
        </is>
      </c>
      <c r="B4" s="16">
        <f>COUNTIF('Fälle'!$A$2:$A$101,"&lt;&gt;")</f>
        <v/>
      </c>
      <c r="D4" s="15" t="inlineStr">
        <is>
          <t>Durchschnittliche Minderungsquote</t>
        </is>
      </c>
      <c r="E4" s="43">
        <f>IFERROR(AVERAGE('Fälle'!$T$2:$T$101),0)</f>
        <v/>
      </c>
    </row>
    <row r="5">
      <c r="A5" s="15" t="inlineStr">
        <is>
          <t>Aktive Fälle</t>
        </is>
      </c>
      <c r="B5" s="16">
        <f>COUNTIF('Fälle'!$X$2:$X$101,"Offen")</f>
        <v/>
      </c>
      <c r="D5" s="15" t="inlineStr">
        <is>
          <t>Summe Stromkostenerstattungen</t>
        </is>
      </c>
      <c r="E5" s="44">
        <f>SUM('Fälle'!$R$2:$R$101)</f>
        <v/>
      </c>
    </row>
    <row r="6">
      <c r="A6" s="15" t="inlineStr">
        <is>
          <t>Summe berechneter Mietminderungen</t>
        </is>
      </c>
      <c r="B6" s="44">
        <f>SUM('Fälle'!$W$2:$W$101)</f>
        <v/>
      </c>
      <c r="D6" s="15" t="inlineStr">
        <is>
          <t>Durchschnittliche Gerätetage</t>
        </is>
      </c>
      <c r="E6" s="45">
        <f>IFERROR(AVERAGE('Fälle'!$N$2:$N$101),0)</f>
        <v/>
      </c>
    </row>
    <row r="7"/>
    <row r="8"/>
    <row r="9">
      <c r="A9" s="14" t="inlineStr">
        <is>
          <t>Forderungsstatus</t>
        </is>
      </c>
      <c r="B9" s="14" t="inlineStr">
        <is>
          <t>Fallanzahl</t>
        </is>
      </c>
      <c r="D9" s="14" t="inlineStr">
        <is>
          <t>Stadt</t>
        </is>
      </c>
      <c r="E9" s="14" t="inlineStr">
        <is>
          <t>Mietminderung für Zeitraum €</t>
        </is>
      </c>
      <c r="G9" s="14" t="inlineStr">
        <is>
          <t>Schadensart</t>
        </is>
      </c>
      <c r="H9" s="14" t="inlineStr">
        <is>
          <t>Durchschnittliche Minderungsquote</t>
        </is>
      </c>
    </row>
    <row r="10">
      <c r="A10" s="20" t="inlineStr">
        <is>
          <t>Offen</t>
        </is>
      </c>
      <c r="B10" s="8">
        <f>COUNTIF('Fälle'!$X$2:$X$101,A10)</f>
        <v/>
      </c>
      <c r="D10" s="20" t="inlineStr">
        <is>
          <t>Berlin</t>
        </is>
      </c>
      <c r="E10" s="36">
        <f>IFERROR(SUMIF('Fälle'!$E$2:$E$101,D10,'Fälle'!$W$2:$W$101),0)</f>
        <v/>
      </c>
      <c r="G10" s="20" t="inlineStr">
        <is>
          <t>Leitungswasserschaden</t>
        </is>
      </c>
      <c r="H10" s="46">
        <f>IFERROR(SUMIF('Fälle'!$J$2:$J$101,G10,'Fälle'!$T$2:$T$101)/COUNTIF('Fälle'!$J$2:$J$101,G10),0)</f>
        <v/>
      </c>
    </row>
    <row r="11">
      <c r="A11" s="22" t="inlineStr">
        <is>
          <t>In Prüfung</t>
        </is>
      </c>
      <c r="B11" s="12">
        <f>COUNTIF('Fälle'!$X$2:$X$101,A11)</f>
        <v/>
      </c>
      <c r="D11" s="22" t="inlineStr">
        <is>
          <t>München</t>
        </is>
      </c>
      <c r="E11" s="40">
        <f>IFERROR(SUMIF('Fälle'!$E$2:$E$101,D11,'Fälle'!$W$2:$W$101),0)</f>
        <v/>
      </c>
      <c r="G11" s="22" t="inlineStr">
        <is>
          <t>Feuchtigkeit nach Starkregen</t>
        </is>
      </c>
      <c r="H11" s="47">
        <f>IFERROR(SUMIF('Fälle'!$J$2:$J$101,G11,'Fälle'!$T$2:$T$101)/COUNTIF('Fälle'!$J$2:$J$101,G11),0)</f>
        <v/>
      </c>
    </row>
    <row r="12">
      <c r="A12" s="20" t="inlineStr">
        <is>
          <t>Teilweise erstattet</t>
        </is>
      </c>
      <c r="B12" s="8">
        <f>COUNTIF('Fälle'!$X$2:$X$101,A12)</f>
        <v/>
      </c>
      <c r="D12" s="20" t="inlineStr">
        <is>
          <t>Hamburg</t>
        </is>
      </c>
      <c r="E12" s="36">
        <f>IFERROR(SUMIF('Fälle'!$E$2:$E$101,D12,'Fälle'!$W$2:$W$101),0)</f>
        <v/>
      </c>
      <c r="G12" s="20" t="inlineStr">
        <is>
          <t>Rohrbruch</t>
        </is>
      </c>
      <c r="H12" s="46">
        <f>IFERROR(SUMIF('Fälle'!$J$2:$J$101,G12,'Fälle'!$T$2:$T$101)/COUNTIF('Fälle'!$J$2:$J$101,G12),0)</f>
        <v/>
      </c>
    </row>
    <row r="13">
      <c r="A13" s="22" t="inlineStr">
        <is>
          <t>Erledigt</t>
        </is>
      </c>
      <c r="B13" s="12">
        <f>COUNTIF('Fälle'!$X$2:$X$101,A13)</f>
        <v/>
      </c>
      <c r="D13" s="22" t="inlineStr">
        <is>
          <t>Köln</t>
        </is>
      </c>
      <c r="E13" s="40">
        <f>IFERROR(SUMIF('Fälle'!$E$2:$E$101,D13,'Fälle'!$W$2:$W$101),0)</f>
        <v/>
      </c>
      <c r="G13" s="22" t="inlineStr">
        <is>
          <t>Schimmelvorsorge</t>
        </is>
      </c>
      <c r="H13" s="47">
        <f>IFERROR(SUMIF('Fälle'!$J$2:$J$101,G13,'Fälle'!$T$2:$T$101)/COUNTIF('Fälle'!$J$2:$J$101,G13),0)</f>
        <v/>
      </c>
    </row>
    <row r="14">
      <c r="A14" s="20" t="n"/>
      <c r="B14" s="8">
        <f>IF(A14="","",COUNTIF('Fälle'!$X$2:$X$101,A14))</f>
        <v/>
      </c>
      <c r="D14" s="20" t="inlineStr">
        <is>
          <t>Frankfurt</t>
        </is>
      </c>
      <c r="E14" s="36">
        <f>IFERROR(SUMIF('Fälle'!$E$2:$E$101,D14,'Fälle'!$W$2:$W$101),0)</f>
        <v/>
      </c>
      <c r="G14" s="20" t="n"/>
      <c r="H14" s="46">
        <f>IF(G14="","",IFERROR(SUMIF('Fälle'!$J$2:$J$101,G14,'Fälle'!$T$2:$T$101)/COUNTIF('Fälle'!$J$2:$J$101,G14),0))</f>
        <v/>
      </c>
    </row>
    <row r="15">
      <c r="A15" s="22" t="n"/>
      <c r="B15" s="12">
        <f>IF(A15="","",COUNTIF('Fälle'!$X$2:$X$101,A15))</f>
        <v/>
      </c>
      <c r="D15" s="22" t="inlineStr">
        <is>
          <t>Stuttgart</t>
        </is>
      </c>
      <c r="E15" s="40">
        <f>IFERROR(SUMIF('Fälle'!$E$2:$E$101,D15,'Fälle'!$W$2:$W$101),0)</f>
        <v/>
      </c>
      <c r="G15" s="22" t="n"/>
      <c r="H15" s="47">
        <f>IF(G15="","",IFERROR(SUMIF('Fälle'!$J$2:$J$101,G15,'Fälle'!$T$2:$T$101)/COUNTIF('Fälle'!$J$2:$J$101,G15),0))</f>
        <v/>
      </c>
    </row>
    <row r="16">
      <c r="A16" s="20" t="n"/>
      <c r="B16" s="8">
        <f>IF(A16="","",COUNTIF('Fälle'!$X$2:$X$101,A16))</f>
        <v/>
      </c>
      <c r="D16" s="20" t="inlineStr">
        <is>
          <t>Düsseldorf</t>
        </is>
      </c>
      <c r="E16" s="36">
        <f>IFERROR(SUMIF('Fälle'!$E$2:$E$101,D16,'Fälle'!$W$2:$W$101),0)</f>
        <v/>
      </c>
      <c r="G16" s="20" t="n"/>
      <c r="H16" s="46">
        <f>IF(G16="","",IFERROR(SUMIF('Fälle'!$J$2:$J$101,G16,'Fälle'!$T$2:$T$101)/COUNTIF('Fälle'!$J$2:$J$101,G16),0))</f>
        <v/>
      </c>
    </row>
    <row r="17">
      <c r="A17" s="22" t="n"/>
      <c r="B17" s="12">
        <f>IF(A17="","",COUNTIF('Fälle'!$X$2:$X$101,A17))</f>
        <v/>
      </c>
      <c r="D17" s="22" t="inlineStr">
        <is>
          <t>Leipzig</t>
        </is>
      </c>
      <c r="E17" s="40">
        <f>IFERROR(SUMIF('Fälle'!$E$2:$E$101,D17,'Fälle'!$W$2:$W$101),0)</f>
        <v/>
      </c>
      <c r="G17" s="22" t="n"/>
      <c r="H17" s="47">
        <f>IF(G17="","",IFERROR(SUMIF('Fälle'!$J$2:$J$101,G17,'Fälle'!$T$2:$T$101)/COUNTIF('Fälle'!$J$2:$J$101,G17),0))</f>
        <v/>
      </c>
    </row>
    <row r="18">
      <c r="A18" s="20" t="n"/>
      <c r="B18" s="8">
        <f>IF(A18="","",COUNTIF('Fälle'!$X$2:$X$101,A18))</f>
        <v/>
      </c>
      <c r="D18" s="20" t="inlineStr">
        <is>
          <t>Dresden</t>
        </is>
      </c>
      <c r="E18" s="36">
        <f>IFERROR(SUMIF('Fälle'!$E$2:$E$101,D18,'Fälle'!$W$2:$W$101),0)</f>
        <v/>
      </c>
      <c r="G18" s="20" t="n"/>
      <c r="H18" s="46">
        <f>IF(G18="","",IFERROR(SUMIF('Fälle'!$J$2:$J$101,G18,'Fälle'!$T$2:$T$101)/COUNTIF('Fälle'!$J$2:$J$101,G18),0))</f>
        <v/>
      </c>
    </row>
    <row r="19">
      <c r="A19" s="22" t="n"/>
      <c r="B19" s="12">
        <f>IF(A19="","",COUNTIF('Fälle'!$X$2:$X$101,A19))</f>
        <v/>
      </c>
      <c r="D19" s="22" t="inlineStr">
        <is>
          <t>Hannover</t>
        </is>
      </c>
      <c r="E19" s="40">
        <f>IFERROR(SUMIF('Fälle'!$E$2:$E$101,D19,'Fälle'!$W$2:$W$101),0)</f>
        <v/>
      </c>
      <c r="G19" s="22" t="n"/>
      <c r="H19" s="47">
        <f>IF(G19="","",IFERROR(SUMIF('Fälle'!$J$2:$J$101,G19,'Fälle'!$T$2:$T$101)/COUNTIF('Fälle'!$J$2:$J$101,G19),0))</f>
        <v/>
      </c>
    </row>
    <row r="20">
      <c r="A20" s="20" t="n"/>
      <c r="B20" s="8">
        <f>IF(A20="","",COUNTIF('Fälle'!$X$2:$X$101,A20))</f>
        <v/>
      </c>
      <c r="D20" s="20" t="n"/>
      <c r="E20" s="36">
        <f>IF(D20="","",IFERROR(SUMIF('Fälle'!$E$2:$E$101,D20,'Fälle'!$W$2:$W$101),0))</f>
        <v/>
      </c>
      <c r="G20" s="20" t="n"/>
      <c r="H20" s="46">
        <f>IF(G20="","",IFERROR(SUMIF('Fälle'!$J$2:$J$101,G20,'Fälle'!$T$2:$T$101)/COUNTIF('Fälle'!$J$2:$J$101,G20),0))</f>
        <v/>
      </c>
    </row>
    <row r="21">
      <c r="A21" s="22" t="n"/>
      <c r="B21" s="12">
        <f>IF(A21="","",COUNTIF('Fälle'!$X$2:$X$101,A21))</f>
        <v/>
      </c>
      <c r="D21" s="22" t="n"/>
      <c r="E21" s="40">
        <f>IF(D21="","",IFERROR(SUMIF('Fälle'!$E$2:$E$101,D21,'Fälle'!$W$2:$W$101),0))</f>
        <v/>
      </c>
      <c r="G21" s="22" t="n"/>
      <c r="H21" s="47">
        <f>IF(G21="","",IFERROR(SUMIF('Fälle'!$J$2:$J$101,G21,'Fälle'!$T$2:$T$101)/COUNTIF('Fälle'!$J$2:$J$101,G21),0))</f>
        <v/>
      </c>
    </row>
    <row r="22">
      <c r="A22" s="20" t="n"/>
      <c r="B22" s="8">
        <f>IF(A22="","",COUNTIF('Fälle'!$X$2:$X$101,A22))</f>
        <v/>
      </c>
      <c r="D22" s="20" t="n"/>
      <c r="E22" s="36">
        <f>IF(D22="","",IFERROR(SUMIF('Fälle'!$E$2:$E$101,D22,'Fälle'!$W$2:$W$101),0))</f>
        <v/>
      </c>
      <c r="G22" s="20" t="n"/>
      <c r="H22" s="46">
        <f>IF(G22="","",IFERROR(SUMIF('Fälle'!$J$2:$J$101,G22,'Fälle'!$T$2:$T$101)/COUNTIF('Fälle'!$J$2:$J$101,G22),0))</f>
        <v/>
      </c>
    </row>
    <row r="23">
      <c r="A23" s="22" t="n"/>
      <c r="B23" s="12">
        <f>IF(A23="","",COUNTIF('Fälle'!$X$2:$X$101,A23))</f>
        <v/>
      </c>
      <c r="D23" s="22" t="n"/>
      <c r="E23" s="40">
        <f>IF(D23="","",IFERROR(SUMIF('Fälle'!$E$2:$E$101,D23,'Fälle'!$W$2:$W$101),0))</f>
        <v/>
      </c>
      <c r="G23" s="22" t="n"/>
      <c r="H23" s="47">
        <f>IF(G23="","",IFERROR(SUMIF('Fälle'!$J$2:$J$101,G23,'Fälle'!$T$2:$T$101)/COUNTIF('Fälle'!$J$2:$J$101,G23),0))</f>
        <v/>
      </c>
    </row>
    <row r="24">
      <c r="A24" s="20" t="n"/>
      <c r="B24" s="8">
        <f>IF(A24="","",COUNTIF('Fälle'!$X$2:$X$101,A24))</f>
        <v/>
      </c>
      <c r="D24" s="20" t="n"/>
      <c r="E24" s="36">
        <f>IF(D24="","",IFERROR(SUMIF('Fälle'!$E$2:$E$101,D24,'Fälle'!$W$2:$W$101),0))</f>
        <v/>
      </c>
      <c r="G24" s="20" t="n"/>
      <c r="H24" s="46">
        <f>IF(G24="","",IFERROR(SUMIF('Fälle'!$J$2:$J$101,G24,'Fälle'!$T$2:$T$101)/COUNTIF('Fälle'!$J$2:$J$101,G24),0))</f>
        <v/>
      </c>
    </row>
    <row r="25">
      <c r="A25" s="22" t="n"/>
      <c r="B25" s="12">
        <f>IF(A25="","",COUNTIF('Fälle'!$X$2:$X$101,A25))</f>
        <v/>
      </c>
      <c r="D25" s="22" t="n"/>
      <c r="E25" s="40">
        <f>IF(D25="","",IFERROR(SUMIF('Fälle'!$E$2:$E$101,D25,'Fälle'!$W$2:$W$101),0))</f>
        <v/>
      </c>
      <c r="G25" s="22" t="n"/>
      <c r="H25" s="47">
        <f>IF(G25="","",IFERROR(SUMIF('Fälle'!$J$2:$J$101,G25,'Fälle'!$T$2:$T$101)/COUNTIF('Fälle'!$J$2:$J$101,G25),0))</f>
        <v/>
      </c>
    </row>
    <row r="26">
      <c r="A26" s="20" t="n"/>
      <c r="B26" s="8">
        <f>IF(A26="","",COUNTIF('Fälle'!$X$2:$X$101,A26))</f>
        <v/>
      </c>
      <c r="D26" s="20" t="n"/>
      <c r="E26" s="36">
        <f>IF(D26="","",IFERROR(SUMIF('Fälle'!$E$2:$E$101,D26,'Fälle'!$W$2:$W$101),0))</f>
        <v/>
      </c>
      <c r="G26" s="20" t="n"/>
      <c r="H26" s="46">
        <f>IF(G26="","",IFERROR(SUMIF('Fälle'!$J$2:$J$101,G26,'Fälle'!$T$2:$T$101)/COUNTIF('Fälle'!$J$2:$J$101,G26),0))</f>
        <v/>
      </c>
    </row>
    <row r="27">
      <c r="A27" s="22" t="n"/>
      <c r="B27" s="12">
        <f>IF(A27="","",COUNTIF('Fälle'!$X$2:$X$101,A27))</f>
        <v/>
      </c>
      <c r="D27" s="22" t="n"/>
      <c r="E27" s="40">
        <f>IF(D27="","",IFERROR(SUMIF('Fälle'!$E$2:$E$101,D27,'Fälle'!$W$2:$W$101),0))</f>
        <v/>
      </c>
      <c r="G27" s="22" t="n"/>
      <c r="H27" s="47">
        <f>IF(G27="","",IFERROR(SUMIF('Fälle'!$J$2:$J$101,G27,'Fälle'!$T$2:$T$101)/COUNTIF('Fälle'!$J$2:$J$101,G27),0))</f>
        <v/>
      </c>
    </row>
    <row r="28">
      <c r="A28" s="20" t="n"/>
      <c r="B28" s="8">
        <f>IF(A28="","",COUNTIF('Fälle'!$X$2:$X$101,A28))</f>
        <v/>
      </c>
      <c r="D28" s="20" t="n"/>
      <c r="E28" s="36">
        <f>IF(D28="","",IFERROR(SUMIF('Fälle'!$E$2:$E$101,D28,'Fälle'!$W$2:$W$101),0))</f>
        <v/>
      </c>
      <c r="G28" s="20" t="n"/>
      <c r="H28" s="46">
        <f>IF(G28="","",IFERROR(SUMIF('Fälle'!$J$2:$J$101,G28,'Fälle'!$T$2:$T$101)/COUNTIF('Fälle'!$J$2:$J$101,G28),0))</f>
        <v/>
      </c>
    </row>
    <row r="29">
      <c r="A29" s="22" t="n"/>
      <c r="B29" s="12">
        <f>IF(A29="","",COUNTIF('Fälle'!$X$2:$X$101,A29))</f>
        <v/>
      </c>
      <c r="D29" s="22" t="n"/>
      <c r="E29" s="40">
        <f>IF(D29="","",IFERROR(SUMIF('Fälle'!$E$2:$E$101,D29,'Fälle'!$W$2:$W$101),0))</f>
        <v/>
      </c>
      <c r="G29" s="22" t="n"/>
      <c r="H29" s="47">
        <f>IF(G29="","",IFERROR(SUMIF('Fälle'!$J$2:$J$101,G29,'Fälle'!$T$2:$T$101)/COUNTIF('Fälle'!$J$2:$J$101,G29),0))</f>
        <v/>
      </c>
    </row>
    <row r="30">
      <c r="A30" s="20" t="n"/>
      <c r="B30" s="8">
        <f>IF(A30="","",COUNTIF('Fälle'!$X$2:$X$101,A30))</f>
        <v/>
      </c>
      <c r="D30" s="20" t="n"/>
      <c r="E30" s="36">
        <f>IF(D30="","",IFERROR(SUMIF('Fälle'!$E$2:$E$101,D30,'Fälle'!$W$2:$W$101),0))</f>
        <v/>
      </c>
      <c r="G30" s="20" t="n"/>
      <c r="H30" s="46">
        <f>IF(G30="","",IFERROR(SUMIF('Fälle'!$J$2:$J$101,G30,'Fälle'!$T$2:$T$101)/COUNTIF('Fälle'!$J$2:$J$101,G30),0))</f>
        <v/>
      </c>
    </row>
    <row r="31">
      <c r="A31" s="22" t="n"/>
      <c r="B31" s="12">
        <f>IF(A31="","",COUNTIF('Fälle'!$X$2:$X$101,A31))</f>
        <v/>
      </c>
      <c r="D31" s="22" t="n"/>
      <c r="E31" s="40">
        <f>IF(D31="","",IFERROR(SUMIF('Fälle'!$E$2:$E$101,D31,'Fälle'!$W$2:$W$101),0))</f>
        <v/>
      </c>
      <c r="G31" s="22" t="n"/>
      <c r="H31" s="47">
        <f>IF(G31="","",IFERROR(SUMIF('Fälle'!$J$2:$J$101,G31,'Fälle'!$T$2:$T$101)/COUNTIF('Fälle'!$J$2:$J$101,G31),0))</f>
        <v/>
      </c>
    </row>
    <row r="32">
      <c r="A32" s="20" t="n"/>
      <c r="B32" s="8">
        <f>IF(A32="","",COUNTIF('Fälle'!$X$2:$X$101,A32))</f>
        <v/>
      </c>
      <c r="D32" s="20" t="n"/>
      <c r="E32" s="36">
        <f>IF(D32="","",IFERROR(SUMIF('Fälle'!$E$2:$E$101,D32,'Fälle'!$W$2:$W$101),0))</f>
        <v/>
      </c>
      <c r="G32" s="20" t="n"/>
      <c r="H32" s="46">
        <f>IF(G32="","",IFERROR(SUMIF('Fälle'!$J$2:$J$101,G32,'Fälle'!$T$2:$T$101)/COUNTIF('Fälle'!$J$2:$J$101,G32),0))</f>
        <v/>
      </c>
    </row>
    <row r="33">
      <c r="A33" s="22" t="n"/>
      <c r="B33" s="12">
        <f>IF(A33="","",COUNTIF('Fälle'!$X$2:$X$101,A33))</f>
        <v/>
      </c>
      <c r="D33" s="22" t="n"/>
      <c r="E33" s="40">
        <f>IF(D33="","",IFERROR(SUMIF('Fälle'!$E$2:$E$101,D33,'Fälle'!$W$2:$W$101),0))</f>
        <v/>
      </c>
      <c r="G33" s="22" t="n"/>
      <c r="H33" s="47">
        <f>IF(G33="","",IFERROR(SUMIF('Fälle'!$J$2:$J$101,G33,'Fälle'!$T$2:$T$101)/COUNTIF('Fälle'!$J$2:$J$101,G33),0))</f>
        <v/>
      </c>
    </row>
    <row r="34">
      <c r="A34" s="20" t="n"/>
      <c r="B34" s="8">
        <f>IF(A34="","",COUNTIF('Fälle'!$X$2:$X$101,A34))</f>
        <v/>
      </c>
      <c r="D34" s="20" t="n"/>
      <c r="E34" s="36">
        <f>IF(D34="","",IFERROR(SUMIF('Fälle'!$E$2:$E$101,D34,'Fälle'!$W$2:$W$101),0))</f>
        <v/>
      </c>
      <c r="G34" s="20" t="n"/>
      <c r="H34" s="46">
        <f>IF(G34="","",IFERROR(SUMIF('Fälle'!$J$2:$J$101,G34,'Fälle'!$T$2:$T$101)/COUNTIF('Fälle'!$J$2:$J$101,G34),0))</f>
        <v/>
      </c>
    </row>
    <row r="35">
      <c r="A35" s="22" t="n"/>
      <c r="B35" s="12">
        <f>IF(A35="","",COUNTIF('Fälle'!$X$2:$X$101,A35))</f>
        <v/>
      </c>
      <c r="D35" s="22" t="n"/>
      <c r="E35" s="40">
        <f>IF(D35="","",IFERROR(SUMIF('Fälle'!$E$2:$E$101,D35,'Fälle'!$W$2:$W$101),0))</f>
        <v/>
      </c>
      <c r="G35" s="22" t="n"/>
      <c r="H35" s="47">
        <f>IF(G35="","",IFERROR(SUMIF('Fälle'!$J$2:$J$101,G35,'Fälle'!$T$2:$T$101)/COUNTIF('Fälle'!$J$2:$J$101,G35),0))</f>
        <v/>
      </c>
    </row>
    <row r="36">
      <c r="A36" s="20" t="n"/>
      <c r="B36" s="8">
        <f>IF(A36="","",COUNTIF('Fälle'!$X$2:$X$101,A36))</f>
        <v/>
      </c>
      <c r="D36" s="20" t="n"/>
      <c r="E36" s="36">
        <f>IF(D36="","",IFERROR(SUMIF('Fälle'!$E$2:$E$101,D36,'Fälle'!$W$2:$W$101),0))</f>
        <v/>
      </c>
      <c r="G36" s="20" t="n"/>
      <c r="H36" s="46">
        <f>IF(G36="","",IFERROR(SUMIF('Fälle'!$J$2:$J$101,G36,'Fälle'!$T$2:$T$101)/COUNTIF('Fälle'!$J$2:$J$101,G36),0))</f>
        <v/>
      </c>
    </row>
    <row r="37">
      <c r="A37" s="22" t="n"/>
      <c r="B37" s="12">
        <f>IF(A37="","",COUNTIF('Fälle'!$X$2:$X$101,A37))</f>
        <v/>
      </c>
      <c r="D37" s="22" t="n"/>
      <c r="E37" s="40">
        <f>IF(D37="","",IFERROR(SUMIF('Fälle'!$E$2:$E$101,D37,'Fälle'!$W$2:$W$101),0))</f>
        <v/>
      </c>
      <c r="G37" s="22" t="n"/>
      <c r="H37" s="47">
        <f>IF(G37="","",IFERROR(SUMIF('Fälle'!$J$2:$J$101,G37,'Fälle'!$T$2:$T$101)/COUNTIF('Fälle'!$J$2:$J$101,G37),0))</f>
        <v/>
      </c>
    </row>
    <row r="38">
      <c r="A38" s="20" t="n"/>
      <c r="B38" s="8">
        <f>IF(A38="","",COUNTIF('Fälle'!$X$2:$X$101,A38))</f>
        <v/>
      </c>
      <c r="D38" s="20" t="n"/>
      <c r="E38" s="36">
        <f>IF(D38="","",IFERROR(SUMIF('Fälle'!$E$2:$E$101,D38,'Fälle'!$W$2:$W$101),0))</f>
        <v/>
      </c>
      <c r="G38" s="20" t="n"/>
      <c r="H38" s="46">
        <f>IF(G38="","",IFERROR(SUMIF('Fälle'!$J$2:$J$101,G38,'Fälle'!$T$2:$T$101)/COUNTIF('Fälle'!$J$2:$J$101,G38),0))</f>
        <v/>
      </c>
    </row>
    <row r="39">
      <c r="A39" s="22" t="n"/>
      <c r="B39" s="12">
        <f>IF(A39="","",COUNTIF('Fälle'!$X$2:$X$101,A39))</f>
        <v/>
      </c>
      <c r="D39" s="22" t="n"/>
      <c r="E39" s="40">
        <f>IF(D39="","",IFERROR(SUMIF('Fälle'!$E$2:$E$101,D39,'Fälle'!$W$2:$W$101),0))</f>
        <v/>
      </c>
      <c r="G39" s="22" t="n"/>
      <c r="H39" s="47">
        <f>IF(G39="","",IFERROR(SUMIF('Fälle'!$J$2:$J$101,G39,'Fälle'!$T$2:$T$101)/COUNTIF('Fälle'!$J$2:$J$101,G39),0))</f>
        <v/>
      </c>
    </row>
    <row r="40">
      <c r="A40" s="20" t="n"/>
      <c r="B40" s="8">
        <f>IF(A40="","",COUNTIF('Fälle'!$X$2:$X$101,A40))</f>
        <v/>
      </c>
      <c r="D40" s="20" t="n"/>
      <c r="E40" s="36">
        <f>IF(D40="","",IFERROR(SUMIF('Fälle'!$E$2:$E$101,D40,'Fälle'!$W$2:$W$101),0))</f>
        <v/>
      </c>
      <c r="G40" s="20" t="n"/>
      <c r="H40" s="46">
        <f>IF(G40="","",IFERROR(SUMIF('Fälle'!$J$2:$J$101,G40,'Fälle'!$T$2:$T$101)/COUNTIF('Fälle'!$J$2:$J$101,G40),0))</f>
        <v/>
      </c>
    </row>
    <row r="41">
      <c r="A41" s="22" t="n"/>
      <c r="B41" s="12">
        <f>IF(A41="","",COUNTIF('Fälle'!$X$2:$X$101,A41))</f>
        <v/>
      </c>
      <c r="D41" s="22" t="n"/>
      <c r="E41" s="40">
        <f>IF(D41="","",IFERROR(SUMIF('Fälle'!$E$2:$E$101,D41,'Fälle'!$W$2:$W$101),0))</f>
        <v/>
      </c>
      <c r="G41" s="22" t="n"/>
      <c r="H41" s="47">
        <f>IF(G41="","",IFERROR(SUMIF('Fälle'!$J$2:$J$101,G41,'Fälle'!$T$2:$T$101)/COUNTIF('Fälle'!$J$2:$J$101,G41),0))</f>
        <v/>
      </c>
    </row>
    <row r="42">
      <c r="A42" s="20" t="n"/>
      <c r="B42" s="8">
        <f>IF(A42="","",COUNTIF('Fälle'!$X$2:$X$101,A42))</f>
        <v/>
      </c>
      <c r="D42" s="20" t="n"/>
      <c r="E42" s="36">
        <f>IF(D42="","",IFERROR(SUMIF('Fälle'!$E$2:$E$101,D42,'Fälle'!$W$2:$W$101),0))</f>
        <v/>
      </c>
      <c r="G42" s="20" t="n"/>
      <c r="H42" s="46">
        <f>IF(G42="","",IFERROR(SUMIF('Fälle'!$J$2:$J$101,G42,'Fälle'!$T$2:$T$101)/COUNTIF('Fälle'!$J$2:$J$101,G42),0))</f>
        <v/>
      </c>
    </row>
    <row r="43">
      <c r="A43" s="22" t="n"/>
      <c r="B43" s="12">
        <f>IF(A43="","",COUNTIF('Fälle'!$X$2:$X$101,A43))</f>
        <v/>
      </c>
      <c r="D43" s="22" t="n"/>
      <c r="E43" s="40">
        <f>IF(D43="","",IFERROR(SUMIF('Fälle'!$E$2:$E$101,D43,'Fälle'!$W$2:$W$101),0))</f>
        <v/>
      </c>
      <c r="G43" s="22" t="n"/>
      <c r="H43" s="47">
        <f>IF(G43="","",IFERROR(SUMIF('Fälle'!$J$2:$J$101,G43,'Fälle'!$T$2:$T$101)/COUNTIF('Fälle'!$J$2:$J$101,G43),0))</f>
        <v/>
      </c>
    </row>
    <row r="44">
      <c r="A44" s="20" t="n"/>
      <c r="B44" s="8">
        <f>IF(A44="","",COUNTIF('Fälle'!$X$2:$X$101,A44))</f>
        <v/>
      </c>
      <c r="D44" s="20" t="n"/>
      <c r="E44" s="36">
        <f>IF(D44="","",IFERROR(SUMIF('Fälle'!$E$2:$E$101,D44,'Fälle'!$W$2:$W$101),0))</f>
        <v/>
      </c>
      <c r="G44" s="20" t="n"/>
      <c r="H44" s="46">
        <f>IF(G44="","",IFERROR(SUMIF('Fälle'!$J$2:$J$101,G44,'Fälle'!$T$2:$T$101)/COUNTIF('Fälle'!$J$2:$J$101,G44),0))</f>
        <v/>
      </c>
    </row>
    <row r="45">
      <c r="A45" s="22" t="n"/>
      <c r="B45" s="12">
        <f>IF(A45="","",COUNTIF('Fälle'!$X$2:$X$101,A45))</f>
        <v/>
      </c>
      <c r="D45" s="22" t="n"/>
      <c r="E45" s="40">
        <f>IF(D45="","",IFERROR(SUMIF('Fälle'!$E$2:$E$101,D45,'Fälle'!$W$2:$W$101),0))</f>
        <v/>
      </c>
      <c r="G45" s="22" t="n"/>
      <c r="H45" s="47">
        <f>IF(G45="","",IFERROR(SUMIF('Fälle'!$J$2:$J$101,G45,'Fälle'!$T$2:$T$101)/COUNTIF('Fälle'!$J$2:$J$101,G45),0))</f>
        <v/>
      </c>
    </row>
    <row r="46">
      <c r="A46" s="20" t="n"/>
      <c r="B46" s="8">
        <f>IF(A46="","",COUNTIF('Fälle'!$X$2:$X$101,A46))</f>
        <v/>
      </c>
      <c r="D46" s="20" t="n"/>
      <c r="E46" s="36">
        <f>IF(D46="","",IFERROR(SUMIF('Fälle'!$E$2:$E$101,D46,'Fälle'!$W$2:$W$101),0))</f>
        <v/>
      </c>
      <c r="G46" s="20" t="n"/>
      <c r="H46" s="46">
        <f>IF(G46="","",IFERROR(SUMIF('Fälle'!$J$2:$J$101,G46,'Fälle'!$T$2:$T$101)/COUNTIF('Fälle'!$J$2:$J$101,G46),0))</f>
        <v/>
      </c>
    </row>
    <row r="47">
      <c r="A47" s="22" t="n"/>
      <c r="B47" s="12">
        <f>IF(A47="","",COUNTIF('Fälle'!$X$2:$X$101,A47))</f>
        <v/>
      </c>
      <c r="D47" s="22" t="n"/>
      <c r="E47" s="40">
        <f>IF(D47="","",IFERROR(SUMIF('Fälle'!$E$2:$E$101,D47,'Fälle'!$W$2:$W$101),0))</f>
        <v/>
      </c>
      <c r="G47" s="22" t="n"/>
      <c r="H47" s="47">
        <f>IF(G47="","",IFERROR(SUMIF('Fälle'!$J$2:$J$101,G47,'Fälle'!$T$2:$T$101)/COUNTIF('Fälle'!$J$2:$J$101,G47),0))</f>
        <v/>
      </c>
    </row>
    <row r="48">
      <c r="A48" s="20" t="n"/>
      <c r="B48" s="8">
        <f>IF(A48="","",COUNTIF('Fälle'!$X$2:$X$101,A48))</f>
        <v/>
      </c>
      <c r="D48" s="20" t="n"/>
      <c r="E48" s="36">
        <f>IF(D48="","",IFERROR(SUMIF('Fälle'!$E$2:$E$101,D48,'Fälle'!$W$2:$W$101),0))</f>
        <v/>
      </c>
      <c r="G48" s="20" t="n"/>
      <c r="H48" s="46">
        <f>IF(G48="","",IFERROR(SUMIF('Fälle'!$J$2:$J$101,G48,'Fälle'!$T$2:$T$101)/COUNTIF('Fälle'!$J$2:$J$101,G48),0))</f>
        <v/>
      </c>
    </row>
    <row r="49">
      <c r="A49" s="22" t="n"/>
      <c r="B49" s="12">
        <f>IF(A49="","",COUNTIF('Fälle'!$X$2:$X$101,A49))</f>
        <v/>
      </c>
      <c r="D49" s="22" t="n"/>
      <c r="E49" s="40">
        <f>IF(D49="","",IFERROR(SUMIF('Fälle'!$E$2:$E$101,D49,'Fälle'!$W$2:$W$101),0))</f>
        <v/>
      </c>
      <c r="G49" s="22" t="n"/>
      <c r="H49" s="47">
        <f>IF(G49="","",IFERROR(SUMIF('Fälle'!$J$2:$J$101,G49,'Fälle'!$T$2:$T$101)/COUNTIF('Fälle'!$J$2:$J$101,G49),0))</f>
        <v/>
      </c>
    </row>
    <row r="50">
      <c r="A50" s="20" t="n"/>
      <c r="B50" s="8">
        <f>IF(A50="","",COUNTIF('Fälle'!$X$2:$X$101,A50))</f>
        <v/>
      </c>
      <c r="D50" s="20" t="n"/>
      <c r="E50" s="36">
        <f>IF(D50="","",IFERROR(SUMIF('Fälle'!$E$2:$E$101,D50,'Fälle'!$W$2:$W$101),0))</f>
        <v/>
      </c>
      <c r="G50" s="20" t="n"/>
      <c r="H50" s="46">
        <f>IF(G50="","",IFERROR(SUMIF('Fälle'!$J$2:$J$101,G50,'Fälle'!$T$2:$T$101)/COUNTIF('Fälle'!$J$2:$J$101,G50),0))</f>
        <v/>
      </c>
    </row>
    <row r="51">
      <c r="A51" s="22" t="n"/>
      <c r="B51" s="12">
        <f>IF(A51="","",COUNTIF('Fälle'!$X$2:$X$101,A51))</f>
        <v/>
      </c>
      <c r="D51" s="22" t="n"/>
      <c r="E51" s="40">
        <f>IF(D51="","",IFERROR(SUMIF('Fälle'!$E$2:$E$101,D51,'Fälle'!$W$2:$W$101),0))</f>
        <v/>
      </c>
      <c r="G51" s="22" t="n"/>
      <c r="H51" s="47">
        <f>IF(G51="","",IFERROR(SUMIF('Fälle'!$J$2:$J$101,G51,'Fälle'!$T$2:$T$101)/COUNTIF('Fälle'!$J$2:$J$101,G51),0))</f>
        <v/>
      </c>
    </row>
    <row r="52">
      <c r="A52" s="20" t="n"/>
      <c r="B52" s="8">
        <f>IF(A52="","",COUNTIF('Fälle'!$X$2:$X$101,A52))</f>
        <v/>
      </c>
      <c r="D52" s="20" t="n"/>
      <c r="E52" s="36">
        <f>IF(D52="","",IFERROR(SUMIF('Fälle'!$E$2:$E$101,D52,'Fälle'!$W$2:$W$101),0))</f>
        <v/>
      </c>
      <c r="G52" s="20" t="n"/>
      <c r="H52" s="46">
        <f>IF(G52="","",IFERROR(SUMIF('Fälle'!$J$2:$J$101,G52,'Fälle'!$T$2:$T$101)/COUNTIF('Fälle'!$J$2:$J$101,G52),0))</f>
        <v/>
      </c>
    </row>
    <row r="53">
      <c r="A53" s="22" t="n"/>
      <c r="B53" s="12">
        <f>IF(A53="","",COUNTIF('Fälle'!$X$2:$X$101,A53))</f>
        <v/>
      </c>
      <c r="D53" s="22" t="n"/>
      <c r="E53" s="40">
        <f>IF(D53="","",IFERROR(SUMIF('Fälle'!$E$2:$E$101,D53,'Fälle'!$W$2:$W$101),0))</f>
        <v/>
      </c>
      <c r="G53" s="22" t="n"/>
      <c r="H53" s="47">
        <f>IF(G53="","",IFERROR(SUMIF('Fälle'!$J$2:$J$101,G53,'Fälle'!$T$2:$T$101)/COUNTIF('Fälle'!$J$2:$J$101,G53),0))</f>
        <v/>
      </c>
    </row>
    <row r="54">
      <c r="A54" s="20" t="n"/>
      <c r="B54" s="8">
        <f>IF(A54="","",COUNTIF('Fälle'!$X$2:$X$101,A54))</f>
        <v/>
      </c>
      <c r="D54" s="20" t="n"/>
      <c r="E54" s="36">
        <f>IF(D54="","",IFERROR(SUMIF('Fälle'!$E$2:$E$101,D54,'Fälle'!$W$2:$W$101),0))</f>
        <v/>
      </c>
      <c r="G54" s="20" t="n"/>
      <c r="H54" s="46">
        <f>IF(G54="","",IFERROR(SUMIF('Fälle'!$J$2:$J$101,G54,'Fälle'!$T$2:$T$101)/COUNTIF('Fälle'!$J$2:$J$101,G54),0))</f>
        <v/>
      </c>
    </row>
    <row r="55">
      <c r="A55" s="22" t="n"/>
      <c r="B55" s="12">
        <f>IF(A55="","",COUNTIF('Fälle'!$X$2:$X$101,A55))</f>
        <v/>
      </c>
      <c r="D55" s="22" t="n"/>
      <c r="E55" s="40">
        <f>IF(D55="","",IFERROR(SUMIF('Fälle'!$E$2:$E$101,D55,'Fälle'!$W$2:$W$101),0))</f>
        <v/>
      </c>
      <c r="G55" s="22" t="n"/>
      <c r="H55" s="47">
        <f>IF(G55="","",IFERROR(SUMIF('Fälle'!$J$2:$J$101,G55,'Fälle'!$T$2:$T$101)/COUNTIF('Fälle'!$J$2:$J$101,G55),0))</f>
        <v/>
      </c>
    </row>
    <row r="56">
      <c r="A56" s="20" t="n"/>
      <c r="B56" s="8">
        <f>IF(A56="","",COUNTIF('Fälle'!$X$2:$X$101,A56))</f>
        <v/>
      </c>
      <c r="D56" s="20" t="n"/>
      <c r="E56" s="36">
        <f>IF(D56="","",IFERROR(SUMIF('Fälle'!$E$2:$E$101,D56,'Fälle'!$W$2:$W$101),0))</f>
        <v/>
      </c>
      <c r="G56" s="20" t="n"/>
      <c r="H56" s="46">
        <f>IF(G56="","",IFERROR(SUMIF('Fälle'!$J$2:$J$101,G56,'Fälle'!$T$2:$T$101)/COUNTIF('Fälle'!$J$2:$J$101,G56),0))</f>
        <v/>
      </c>
    </row>
    <row r="57">
      <c r="A57" s="22" t="n"/>
      <c r="B57" s="12">
        <f>IF(A57="","",COUNTIF('Fälle'!$X$2:$X$101,A57))</f>
        <v/>
      </c>
      <c r="D57" s="22" t="n"/>
      <c r="E57" s="40">
        <f>IF(D57="","",IFERROR(SUMIF('Fälle'!$E$2:$E$101,D57,'Fälle'!$W$2:$W$101),0))</f>
        <v/>
      </c>
      <c r="G57" s="22" t="n"/>
      <c r="H57" s="47">
        <f>IF(G57="","",IFERROR(SUMIF('Fälle'!$J$2:$J$101,G57,'Fälle'!$T$2:$T$101)/COUNTIF('Fälle'!$J$2:$J$101,G57),0))</f>
        <v/>
      </c>
    </row>
    <row r="58">
      <c r="A58" s="20" t="n"/>
      <c r="B58" s="8">
        <f>IF(A58="","",COUNTIF('Fälle'!$X$2:$X$101,A58))</f>
        <v/>
      </c>
      <c r="D58" s="20" t="n"/>
      <c r="E58" s="36">
        <f>IF(D58="","",IFERROR(SUMIF('Fälle'!$E$2:$E$101,D58,'Fälle'!$W$2:$W$101),0))</f>
        <v/>
      </c>
      <c r="G58" s="20" t="n"/>
      <c r="H58" s="46">
        <f>IF(G58="","",IFERROR(SUMIF('Fälle'!$J$2:$J$101,G58,'Fälle'!$T$2:$T$101)/COUNTIF('Fälle'!$J$2:$J$101,G58),0))</f>
        <v/>
      </c>
    </row>
    <row r="59">
      <c r="A59" s="22" t="n"/>
      <c r="B59" s="12">
        <f>IF(A59="","",COUNTIF('Fälle'!$X$2:$X$101,A59))</f>
        <v/>
      </c>
      <c r="D59" s="22" t="n"/>
      <c r="E59" s="40">
        <f>IF(D59="","",IFERROR(SUMIF('Fälle'!$E$2:$E$101,D59,'Fälle'!$W$2:$W$101),0))</f>
        <v/>
      </c>
      <c r="G59" s="22" t="n"/>
      <c r="H59" s="47">
        <f>IF(G59="","",IFERROR(SUMIF('Fälle'!$J$2:$J$101,G59,'Fälle'!$T$2:$T$101)/COUNTIF('Fälle'!$J$2:$J$101,G59),0))</f>
        <v/>
      </c>
    </row>
    <row r="60">
      <c r="A60" s="20" t="n"/>
      <c r="B60" s="8">
        <f>IF(A60="","",COUNTIF('Fälle'!$X$2:$X$101,A60))</f>
        <v/>
      </c>
      <c r="D60" s="20" t="n"/>
      <c r="E60" s="36">
        <f>IF(D60="","",IFERROR(SUMIF('Fälle'!$E$2:$E$101,D60,'Fälle'!$W$2:$W$101),0))</f>
        <v/>
      </c>
      <c r="G60" s="20" t="n"/>
      <c r="H60" s="46">
        <f>IF(G60="","",IFERROR(SUMIF('Fälle'!$J$2:$J$101,G60,'Fälle'!$T$2:$T$101)/COUNTIF('Fälle'!$J$2:$J$101,G60),0))</f>
        <v/>
      </c>
    </row>
    <row r="61">
      <c r="A61" s="22" t="n"/>
      <c r="B61" s="12">
        <f>IF(A61="","",COUNTIF('Fälle'!$X$2:$X$101,A61))</f>
        <v/>
      </c>
      <c r="D61" s="22" t="n"/>
      <c r="E61" s="40">
        <f>IF(D61="","",IFERROR(SUMIF('Fälle'!$E$2:$E$101,D61,'Fälle'!$W$2:$W$101),0))</f>
        <v/>
      </c>
      <c r="G61" s="22" t="n"/>
      <c r="H61" s="47">
        <f>IF(G61="","",IFERROR(SUMIF('Fälle'!$J$2:$J$101,G61,'Fälle'!$T$2:$T$101)/COUNTIF('Fälle'!$J$2:$J$101,G61),0))</f>
        <v/>
      </c>
    </row>
    <row r="62">
      <c r="A62" s="20" t="n"/>
      <c r="B62" s="8">
        <f>IF(A62="","",COUNTIF('Fälle'!$X$2:$X$101,A62))</f>
        <v/>
      </c>
      <c r="D62" s="20" t="n"/>
      <c r="E62" s="36">
        <f>IF(D62="","",IFERROR(SUMIF('Fälle'!$E$2:$E$101,D62,'Fälle'!$W$2:$W$101),0))</f>
        <v/>
      </c>
      <c r="G62" s="20" t="n"/>
      <c r="H62" s="46">
        <f>IF(G62="","",IFERROR(SUMIF('Fälle'!$J$2:$J$101,G62,'Fälle'!$T$2:$T$101)/COUNTIF('Fälle'!$J$2:$J$101,G62),0))</f>
        <v/>
      </c>
    </row>
    <row r="63">
      <c r="A63" s="22" t="n"/>
      <c r="B63" s="12">
        <f>IF(A63="","",COUNTIF('Fälle'!$X$2:$X$101,A63))</f>
        <v/>
      </c>
      <c r="D63" s="22" t="n"/>
      <c r="E63" s="40">
        <f>IF(D63="","",IFERROR(SUMIF('Fälle'!$E$2:$E$101,D63,'Fälle'!$W$2:$W$101),0))</f>
        <v/>
      </c>
      <c r="G63" s="22" t="n"/>
      <c r="H63" s="47">
        <f>IF(G63="","",IFERROR(SUMIF('Fälle'!$J$2:$J$101,G63,'Fälle'!$T$2:$T$101)/COUNTIF('Fälle'!$J$2:$J$101,G63),0))</f>
        <v/>
      </c>
    </row>
    <row r="64">
      <c r="A64" s="20" t="n"/>
      <c r="B64" s="8">
        <f>IF(A64="","",COUNTIF('Fälle'!$X$2:$X$101,A64))</f>
        <v/>
      </c>
      <c r="D64" s="20" t="n"/>
      <c r="E64" s="36">
        <f>IF(D64="","",IFERROR(SUMIF('Fälle'!$E$2:$E$101,D64,'Fälle'!$W$2:$W$101),0))</f>
        <v/>
      </c>
      <c r="G64" s="20" t="n"/>
      <c r="H64" s="46">
        <f>IF(G64="","",IFERROR(SUMIF('Fälle'!$J$2:$J$101,G64,'Fälle'!$T$2:$T$101)/COUNTIF('Fälle'!$J$2:$J$101,G64),0))</f>
        <v/>
      </c>
    </row>
    <row r="65">
      <c r="A65" s="22" t="n"/>
      <c r="B65" s="12">
        <f>IF(A65="","",COUNTIF('Fälle'!$X$2:$X$101,A65))</f>
        <v/>
      </c>
      <c r="D65" s="22" t="n"/>
      <c r="E65" s="40">
        <f>IF(D65="","",IFERROR(SUMIF('Fälle'!$E$2:$E$101,D65,'Fälle'!$W$2:$W$101),0))</f>
        <v/>
      </c>
      <c r="G65" s="22" t="n"/>
      <c r="H65" s="47">
        <f>IF(G65="","",IFERROR(SUMIF('Fälle'!$J$2:$J$101,G65,'Fälle'!$T$2:$T$101)/COUNTIF('Fälle'!$J$2:$J$101,G65),0))</f>
        <v/>
      </c>
    </row>
    <row r="66">
      <c r="A66" s="20" t="n"/>
      <c r="B66" s="8">
        <f>IF(A66="","",COUNTIF('Fälle'!$X$2:$X$101,A66))</f>
        <v/>
      </c>
      <c r="D66" s="20" t="n"/>
      <c r="E66" s="36">
        <f>IF(D66="","",IFERROR(SUMIF('Fälle'!$E$2:$E$101,D66,'Fälle'!$W$2:$W$101),0))</f>
        <v/>
      </c>
      <c r="G66" s="20" t="n"/>
      <c r="H66" s="46">
        <f>IF(G66="","",IFERROR(SUMIF('Fälle'!$J$2:$J$101,G66,'Fälle'!$T$2:$T$101)/COUNTIF('Fälle'!$J$2:$J$101,G66),0))</f>
        <v/>
      </c>
    </row>
    <row r="67">
      <c r="A67" s="22" t="n"/>
      <c r="B67" s="12">
        <f>IF(A67="","",COUNTIF('Fälle'!$X$2:$X$101,A67))</f>
        <v/>
      </c>
      <c r="D67" s="22" t="n"/>
      <c r="E67" s="40">
        <f>IF(D67="","",IFERROR(SUMIF('Fälle'!$E$2:$E$101,D67,'Fälle'!$W$2:$W$101),0))</f>
        <v/>
      </c>
      <c r="G67" s="22" t="n"/>
      <c r="H67" s="47">
        <f>IF(G67="","",IFERROR(SUMIF('Fälle'!$J$2:$J$101,G67,'Fälle'!$T$2:$T$101)/COUNTIF('Fälle'!$J$2:$J$101,G67),0))</f>
        <v/>
      </c>
    </row>
    <row r="68">
      <c r="A68" s="20" t="n"/>
      <c r="B68" s="8">
        <f>IF(A68="","",COUNTIF('Fälle'!$X$2:$X$101,A68))</f>
        <v/>
      </c>
      <c r="D68" s="20" t="n"/>
      <c r="E68" s="36">
        <f>IF(D68="","",IFERROR(SUMIF('Fälle'!$E$2:$E$101,D68,'Fälle'!$W$2:$W$101),0))</f>
        <v/>
      </c>
      <c r="G68" s="20" t="n"/>
      <c r="H68" s="46">
        <f>IF(G68="","",IFERROR(SUMIF('Fälle'!$J$2:$J$101,G68,'Fälle'!$T$2:$T$101)/COUNTIF('Fälle'!$J$2:$J$101,G68),0))</f>
        <v/>
      </c>
    </row>
    <row r="69">
      <c r="A69" s="22" t="n"/>
      <c r="B69" s="12">
        <f>IF(A69="","",COUNTIF('Fälle'!$X$2:$X$101,A69))</f>
        <v/>
      </c>
      <c r="D69" s="22" t="n"/>
      <c r="E69" s="40">
        <f>IF(D69="","",IFERROR(SUMIF('Fälle'!$E$2:$E$101,D69,'Fälle'!$W$2:$W$101),0))</f>
        <v/>
      </c>
      <c r="G69" s="22" t="n"/>
      <c r="H69" s="47">
        <f>IF(G69="","",IFERROR(SUMIF('Fälle'!$J$2:$J$101,G69,'Fälle'!$T$2:$T$101)/COUNTIF('Fälle'!$J$2:$J$101,G69),0))</f>
        <v/>
      </c>
    </row>
    <row r="70">
      <c r="A70" s="20" t="n"/>
      <c r="B70" s="8">
        <f>IF(A70="","",COUNTIF('Fälle'!$X$2:$X$101,A70))</f>
        <v/>
      </c>
      <c r="D70" s="20" t="n"/>
      <c r="E70" s="36">
        <f>IF(D70="","",IFERROR(SUMIF('Fälle'!$E$2:$E$101,D70,'Fälle'!$W$2:$W$101),0))</f>
        <v/>
      </c>
      <c r="G70" s="20" t="n"/>
      <c r="H70" s="46">
        <f>IF(G70="","",IFERROR(SUMIF('Fälle'!$J$2:$J$101,G70,'Fälle'!$T$2:$T$101)/COUNTIF('Fälle'!$J$2:$J$101,G70),0))</f>
        <v/>
      </c>
    </row>
    <row r="71">
      <c r="A71" s="22" t="n"/>
      <c r="B71" s="12">
        <f>IF(A71="","",COUNTIF('Fälle'!$X$2:$X$101,A71))</f>
        <v/>
      </c>
      <c r="D71" s="22" t="n"/>
      <c r="E71" s="40">
        <f>IF(D71="","",IFERROR(SUMIF('Fälle'!$E$2:$E$101,D71,'Fälle'!$W$2:$W$101),0))</f>
        <v/>
      </c>
      <c r="G71" s="22" t="n"/>
      <c r="H71" s="47">
        <f>IF(G71="","",IFERROR(SUMIF('Fälle'!$J$2:$J$101,G71,'Fälle'!$T$2:$T$101)/COUNTIF('Fälle'!$J$2:$J$101,G71),0))</f>
        <v/>
      </c>
    </row>
    <row r="72">
      <c r="A72" s="20" t="n"/>
      <c r="B72" s="8">
        <f>IF(A72="","",COUNTIF('Fälle'!$X$2:$X$101,A72))</f>
        <v/>
      </c>
      <c r="D72" s="20" t="n"/>
      <c r="E72" s="36">
        <f>IF(D72="","",IFERROR(SUMIF('Fälle'!$E$2:$E$101,D72,'Fälle'!$W$2:$W$101),0))</f>
        <v/>
      </c>
      <c r="G72" s="20" t="n"/>
      <c r="H72" s="46">
        <f>IF(G72="","",IFERROR(SUMIF('Fälle'!$J$2:$J$101,G72,'Fälle'!$T$2:$T$101)/COUNTIF('Fälle'!$J$2:$J$101,G72),0))</f>
        <v/>
      </c>
    </row>
    <row r="73">
      <c r="A73" s="22" t="n"/>
      <c r="B73" s="12">
        <f>IF(A73="","",COUNTIF('Fälle'!$X$2:$X$101,A73))</f>
        <v/>
      </c>
      <c r="D73" s="22" t="n"/>
      <c r="E73" s="40">
        <f>IF(D73="","",IFERROR(SUMIF('Fälle'!$E$2:$E$101,D73,'Fälle'!$W$2:$W$101),0))</f>
        <v/>
      </c>
      <c r="G73" s="22" t="n"/>
      <c r="H73" s="47">
        <f>IF(G73="","",IFERROR(SUMIF('Fälle'!$J$2:$J$101,G73,'Fälle'!$T$2:$T$101)/COUNTIF('Fälle'!$J$2:$J$101,G73),0))</f>
        <v/>
      </c>
    </row>
    <row r="74">
      <c r="A74" s="20" t="n"/>
      <c r="B74" s="8">
        <f>IF(A74="","",COUNTIF('Fälle'!$X$2:$X$101,A74))</f>
        <v/>
      </c>
      <c r="D74" s="20" t="n"/>
      <c r="E74" s="36">
        <f>IF(D74="","",IFERROR(SUMIF('Fälle'!$E$2:$E$101,D74,'Fälle'!$W$2:$W$101),0))</f>
        <v/>
      </c>
      <c r="G74" s="20" t="n"/>
      <c r="H74" s="46">
        <f>IF(G74="","",IFERROR(SUMIF('Fälle'!$J$2:$J$101,G74,'Fälle'!$T$2:$T$101)/COUNTIF('Fälle'!$J$2:$J$101,G74),0))</f>
        <v/>
      </c>
    </row>
    <row r="75">
      <c r="A75" s="22" t="n"/>
      <c r="B75" s="12">
        <f>IF(A75="","",COUNTIF('Fälle'!$X$2:$X$101,A75))</f>
        <v/>
      </c>
      <c r="D75" s="22" t="n"/>
      <c r="E75" s="40">
        <f>IF(D75="","",IFERROR(SUMIF('Fälle'!$E$2:$E$101,D75,'Fälle'!$W$2:$W$101),0))</f>
        <v/>
      </c>
      <c r="G75" s="22" t="n"/>
      <c r="H75" s="47">
        <f>IF(G75="","",IFERROR(SUMIF('Fälle'!$J$2:$J$101,G75,'Fälle'!$T$2:$T$101)/COUNTIF('Fälle'!$J$2:$J$101,G75),0))</f>
        <v/>
      </c>
    </row>
    <row r="76">
      <c r="A76" s="20" t="n"/>
      <c r="B76" s="8">
        <f>IF(A76="","",COUNTIF('Fälle'!$X$2:$X$101,A76))</f>
        <v/>
      </c>
      <c r="D76" s="20" t="n"/>
      <c r="E76" s="36">
        <f>IF(D76="","",IFERROR(SUMIF('Fälle'!$E$2:$E$101,D76,'Fälle'!$W$2:$W$101),0))</f>
        <v/>
      </c>
      <c r="G76" s="20" t="n"/>
      <c r="H76" s="46">
        <f>IF(G76="","",IFERROR(SUMIF('Fälle'!$J$2:$J$101,G76,'Fälle'!$T$2:$T$101)/COUNTIF('Fälle'!$J$2:$J$101,G76),0))</f>
        <v/>
      </c>
    </row>
    <row r="77">
      <c r="A77" s="22" t="n"/>
      <c r="B77" s="12">
        <f>IF(A77="","",COUNTIF('Fälle'!$X$2:$X$101,A77))</f>
        <v/>
      </c>
      <c r="D77" s="22" t="n"/>
      <c r="E77" s="40">
        <f>IF(D77="","",IFERROR(SUMIF('Fälle'!$E$2:$E$101,D77,'Fälle'!$W$2:$W$101),0))</f>
        <v/>
      </c>
      <c r="G77" s="22" t="n"/>
      <c r="H77" s="47">
        <f>IF(G77="","",IFERROR(SUMIF('Fälle'!$J$2:$J$101,G77,'Fälle'!$T$2:$T$101)/COUNTIF('Fälle'!$J$2:$J$101,G77),0))</f>
        <v/>
      </c>
    </row>
    <row r="78">
      <c r="A78" s="20" t="n"/>
      <c r="B78" s="8">
        <f>IF(A78="","",COUNTIF('Fälle'!$X$2:$X$101,A78))</f>
        <v/>
      </c>
      <c r="D78" s="20" t="n"/>
      <c r="E78" s="36">
        <f>IF(D78="","",IFERROR(SUMIF('Fälle'!$E$2:$E$101,D78,'Fälle'!$W$2:$W$101),0))</f>
        <v/>
      </c>
      <c r="G78" s="20" t="n"/>
      <c r="H78" s="46">
        <f>IF(G78="","",IFERROR(SUMIF('Fälle'!$J$2:$J$101,G78,'Fälle'!$T$2:$T$101)/COUNTIF('Fälle'!$J$2:$J$101,G78),0))</f>
        <v/>
      </c>
    </row>
    <row r="79">
      <c r="A79" s="22" t="n"/>
      <c r="B79" s="12">
        <f>IF(A79="","",COUNTIF('Fälle'!$X$2:$X$101,A79))</f>
        <v/>
      </c>
      <c r="D79" s="22" t="n"/>
      <c r="E79" s="40">
        <f>IF(D79="","",IFERROR(SUMIF('Fälle'!$E$2:$E$101,D79,'Fälle'!$W$2:$W$101),0))</f>
        <v/>
      </c>
      <c r="G79" s="22" t="n"/>
      <c r="H79" s="47">
        <f>IF(G79="","",IFERROR(SUMIF('Fälle'!$J$2:$J$101,G79,'Fälle'!$T$2:$T$101)/COUNTIF('Fälle'!$J$2:$J$101,G79),0))</f>
        <v/>
      </c>
    </row>
    <row r="80">
      <c r="A80" s="20" t="n"/>
      <c r="B80" s="8">
        <f>IF(A80="","",COUNTIF('Fälle'!$X$2:$X$101,A80))</f>
        <v/>
      </c>
      <c r="D80" s="20" t="n"/>
      <c r="E80" s="36">
        <f>IF(D80="","",IFERROR(SUMIF('Fälle'!$E$2:$E$101,D80,'Fälle'!$W$2:$W$101),0))</f>
        <v/>
      </c>
      <c r="G80" s="20" t="n"/>
      <c r="H80" s="46">
        <f>IF(G80="","",IFERROR(SUMIF('Fälle'!$J$2:$J$101,G80,'Fälle'!$T$2:$T$101)/COUNTIF('Fälle'!$J$2:$J$101,G80),0))</f>
        <v/>
      </c>
    </row>
    <row r="81">
      <c r="A81" s="22" t="n"/>
      <c r="B81" s="12">
        <f>IF(A81="","",COUNTIF('Fälle'!$X$2:$X$101,A81))</f>
        <v/>
      </c>
      <c r="D81" s="22" t="n"/>
      <c r="E81" s="40">
        <f>IF(D81="","",IFERROR(SUMIF('Fälle'!$E$2:$E$101,D81,'Fälle'!$W$2:$W$101),0))</f>
        <v/>
      </c>
      <c r="G81" s="22" t="n"/>
      <c r="H81" s="47">
        <f>IF(G81="","",IFERROR(SUMIF('Fälle'!$J$2:$J$101,G81,'Fälle'!$T$2:$T$101)/COUNTIF('Fälle'!$J$2:$J$101,G81),0))</f>
        <v/>
      </c>
    </row>
    <row r="82">
      <c r="A82" s="20" t="n"/>
      <c r="B82" s="8">
        <f>IF(A82="","",COUNTIF('Fälle'!$X$2:$X$101,A82))</f>
        <v/>
      </c>
      <c r="D82" s="20" t="n"/>
      <c r="E82" s="36">
        <f>IF(D82="","",IFERROR(SUMIF('Fälle'!$E$2:$E$101,D82,'Fälle'!$W$2:$W$101),0))</f>
        <v/>
      </c>
      <c r="G82" s="20" t="n"/>
      <c r="H82" s="46">
        <f>IF(G82="","",IFERROR(SUMIF('Fälle'!$J$2:$J$101,G82,'Fälle'!$T$2:$T$101)/COUNTIF('Fälle'!$J$2:$J$101,G82),0))</f>
        <v/>
      </c>
    </row>
    <row r="83">
      <c r="A83" s="22" t="n"/>
      <c r="B83" s="12">
        <f>IF(A83="","",COUNTIF('Fälle'!$X$2:$X$101,A83))</f>
        <v/>
      </c>
      <c r="D83" s="22" t="n"/>
      <c r="E83" s="40">
        <f>IF(D83="","",IFERROR(SUMIF('Fälle'!$E$2:$E$101,D83,'Fälle'!$W$2:$W$101),0))</f>
        <v/>
      </c>
      <c r="G83" s="22" t="n"/>
      <c r="H83" s="47">
        <f>IF(G83="","",IFERROR(SUMIF('Fälle'!$J$2:$J$101,G83,'Fälle'!$T$2:$T$101)/COUNTIF('Fälle'!$J$2:$J$101,G83),0))</f>
        <v/>
      </c>
    </row>
    <row r="84">
      <c r="A84" s="20" t="n"/>
      <c r="B84" s="8">
        <f>IF(A84="","",COUNTIF('Fälle'!$X$2:$X$101,A84))</f>
        <v/>
      </c>
      <c r="D84" s="20" t="n"/>
      <c r="E84" s="36">
        <f>IF(D84="","",IFERROR(SUMIF('Fälle'!$E$2:$E$101,D84,'Fälle'!$W$2:$W$101),0))</f>
        <v/>
      </c>
      <c r="G84" s="20" t="n"/>
      <c r="H84" s="46">
        <f>IF(G84="","",IFERROR(SUMIF('Fälle'!$J$2:$J$101,G84,'Fälle'!$T$2:$T$101)/COUNTIF('Fälle'!$J$2:$J$101,G84),0))</f>
        <v/>
      </c>
    </row>
    <row r="85">
      <c r="A85" s="22" t="n"/>
      <c r="B85" s="12">
        <f>IF(A85="","",COUNTIF('Fälle'!$X$2:$X$101,A85))</f>
        <v/>
      </c>
      <c r="D85" s="22" t="n"/>
      <c r="E85" s="40">
        <f>IF(D85="","",IFERROR(SUMIF('Fälle'!$E$2:$E$101,D85,'Fälle'!$W$2:$W$101),0))</f>
        <v/>
      </c>
      <c r="G85" s="22" t="n"/>
      <c r="H85" s="47">
        <f>IF(G85="","",IFERROR(SUMIF('Fälle'!$J$2:$J$101,G85,'Fälle'!$T$2:$T$101)/COUNTIF('Fälle'!$J$2:$J$101,G85),0))</f>
        <v/>
      </c>
    </row>
    <row r="86">
      <c r="A86" s="20" t="n"/>
      <c r="B86" s="8">
        <f>IF(A86="","",COUNTIF('Fälle'!$X$2:$X$101,A86))</f>
        <v/>
      </c>
      <c r="D86" s="20" t="n"/>
      <c r="E86" s="36">
        <f>IF(D86="","",IFERROR(SUMIF('Fälle'!$E$2:$E$101,D86,'Fälle'!$W$2:$W$101),0))</f>
        <v/>
      </c>
      <c r="G86" s="20" t="n"/>
      <c r="H86" s="46">
        <f>IF(G86="","",IFERROR(SUMIF('Fälle'!$J$2:$J$101,G86,'Fälle'!$T$2:$T$101)/COUNTIF('Fälle'!$J$2:$J$101,G86),0))</f>
        <v/>
      </c>
    </row>
    <row r="87">
      <c r="A87" s="22" t="n"/>
      <c r="B87" s="12">
        <f>IF(A87="","",COUNTIF('Fälle'!$X$2:$X$101,A87))</f>
        <v/>
      </c>
      <c r="D87" s="22" t="n"/>
      <c r="E87" s="40">
        <f>IF(D87="","",IFERROR(SUMIF('Fälle'!$E$2:$E$101,D87,'Fälle'!$W$2:$W$101),0))</f>
        <v/>
      </c>
      <c r="G87" s="22" t="n"/>
      <c r="H87" s="47">
        <f>IF(G87="","",IFERROR(SUMIF('Fälle'!$J$2:$J$101,G87,'Fälle'!$T$2:$T$101)/COUNTIF('Fälle'!$J$2:$J$101,G87),0))</f>
        <v/>
      </c>
    </row>
    <row r="88">
      <c r="A88" s="20" t="n"/>
      <c r="B88" s="8">
        <f>IF(A88="","",COUNTIF('Fälle'!$X$2:$X$101,A88))</f>
        <v/>
      </c>
      <c r="D88" s="20" t="n"/>
      <c r="E88" s="36">
        <f>IF(D88="","",IFERROR(SUMIF('Fälle'!$E$2:$E$101,D88,'Fälle'!$W$2:$W$101),0))</f>
        <v/>
      </c>
      <c r="G88" s="20" t="n"/>
      <c r="H88" s="46">
        <f>IF(G88="","",IFERROR(SUMIF('Fälle'!$J$2:$J$101,G88,'Fälle'!$T$2:$T$101)/COUNTIF('Fälle'!$J$2:$J$101,G88),0))</f>
        <v/>
      </c>
    </row>
    <row r="89">
      <c r="A89" s="22" t="n"/>
      <c r="B89" s="12">
        <f>IF(A89="","",COUNTIF('Fälle'!$X$2:$X$101,A89))</f>
        <v/>
      </c>
      <c r="D89" s="22" t="n"/>
      <c r="E89" s="40">
        <f>IF(D89="","",IFERROR(SUMIF('Fälle'!$E$2:$E$101,D89,'Fälle'!$W$2:$W$101),0))</f>
        <v/>
      </c>
      <c r="G89" s="22" t="n"/>
      <c r="H89" s="47">
        <f>IF(G89="","",IFERROR(SUMIF('Fälle'!$J$2:$J$101,G89,'Fälle'!$T$2:$T$101)/COUNTIF('Fälle'!$J$2:$J$101,G89),0))</f>
        <v/>
      </c>
    </row>
    <row r="90">
      <c r="A90" s="20" t="n"/>
      <c r="B90" s="8">
        <f>IF(A90="","",COUNTIF('Fälle'!$X$2:$X$101,A90))</f>
        <v/>
      </c>
      <c r="D90" s="20" t="n"/>
      <c r="E90" s="36">
        <f>IF(D90="","",IFERROR(SUMIF('Fälle'!$E$2:$E$101,D90,'Fälle'!$W$2:$W$101),0))</f>
        <v/>
      </c>
      <c r="G90" s="20" t="n"/>
      <c r="H90" s="46">
        <f>IF(G90="","",IFERROR(SUMIF('Fälle'!$J$2:$J$101,G90,'Fälle'!$T$2:$T$101)/COUNTIF('Fälle'!$J$2:$J$101,G90),0))</f>
        <v/>
      </c>
    </row>
    <row r="91">
      <c r="A91" s="22" t="n"/>
      <c r="B91" s="12">
        <f>IF(A91="","",COUNTIF('Fälle'!$X$2:$X$101,A91))</f>
        <v/>
      </c>
      <c r="D91" s="22" t="n"/>
      <c r="E91" s="40">
        <f>IF(D91="","",IFERROR(SUMIF('Fälle'!$E$2:$E$101,D91,'Fälle'!$W$2:$W$101),0))</f>
        <v/>
      </c>
      <c r="G91" s="22" t="n"/>
      <c r="H91" s="47">
        <f>IF(G91="","",IFERROR(SUMIF('Fälle'!$J$2:$J$101,G91,'Fälle'!$T$2:$T$101)/COUNTIF('Fälle'!$J$2:$J$101,G91),0))</f>
        <v/>
      </c>
    </row>
    <row r="92">
      <c r="A92" s="20" t="n"/>
      <c r="B92" s="8">
        <f>IF(A92="","",COUNTIF('Fälle'!$X$2:$X$101,A92))</f>
        <v/>
      </c>
      <c r="D92" s="20" t="n"/>
      <c r="E92" s="36">
        <f>IF(D92="","",IFERROR(SUMIF('Fälle'!$E$2:$E$101,D92,'Fälle'!$W$2:$W$101),0))</f>
        <v/>
      </c>
      <c r="G92" s="20" t="n"/>
      <c r="H92" s="46">
        <f>IF(G92="","",IFERROR(SUMIF('Fälle'!$J$2:$J$101,G92,'Fälle'!$T$2:$T$101)/COUNTIF('Fälle'!$J$2:$J$101,G92),0))</f>
        <v/>
      </c>
    </row>
    <row r="93">
      <c r="A93" s="22" t="n"/>
      <c r="B93" s="12">
        <f>IF(A93="","",COUNTIF('Fälle'!$X$2:$X$101,A93))</f>
        <v/>
      </c>
      <c r="D93" s="22" t="n"/>
      <c r="E93" s="40">
        <f>IF(D93="","",IFERROR(SUMIF('Fälle'!$E$2:$E$101,D93,'Fälle'!$W$2:$W$101),0))</f>
        <v/>
      </c>
      <c r="G93" s="22" t="n"/>
      <c r="H93" s="47">
        <f>IF(G93="","",IFERROR(SUMIF('Fälle'!$J$2:$J$101,G93,'Fälle'!$T$2:$T$101)/COUNTIF('Fälle'!$J$2:$J$101,G93),0))</f>
        <v/>
      </c>
    </row>
    <row r="94">
      <c r="A94" s="20" t="n"/>
      <c r="B94" s="8">
        <f>IF(A94="","",COUNTIF('Fälle'!$X$2:$X$101,A94))</f>
        <v/>
      </c>
      <c r="D94" s="20" t="n"/>
      <c r="E94" s="36">
        <f>IF(D94="","",IFERROR(SUMIF('Fälle'!$E$2:$E$101,D94,'Fälle'!$W$2:$W$101),0))</f>
        <v/>
      </c>
      <c r="G94" s="20" t="n"/>
      <c r="H94" s="46">
        <f>IF(G94="","",IFERROR(SUMIF('Fälle'!$J$2:$J$101,G94,'Fälle'!$T$2:$T$101)/COUNTIF('Fälle'!$J$2:$J$101,G94),0))</f>
        <v/>
      </c>
    </row>
    <row r="95">
      <c r="A95" s="22" t="n"/>
      <c r="B95" s="12">
        <f>IF(A95="","",COUNTIF('Fälle'!$X$2:$X$101,A95))</f>
        <v/>
      </c>
      <c r="D95" s="22" t="n"/>
      <c r="E95" s="40">
        <f>IF(D95="","",IFERROR(SUMIF('Fälle'!$E$2:$E$101,D95,'Fälle'!$W$2:$W$101),0))</f>
        <v/>
      </c>
      <c r="G95" s="22" t="n"/>
      <c r="H95" s="47">
        <f>IF(G95="","",IFERROR(SUMIF('Fälle'!$J$2:$J$101,G95,'Fälle'!$T$2:$T$101)/COUNTIF('Fälle'!$J$2:$J$101,G95),0))</f>
        <v/>
      </c>
    </row>
    <row r="96">
      <c r="A96" s="20" t="n"/>
      <c r="B96" s="8">
        <f>IF(A96="","",COUNTIF('Fälle'!$X$2:$X$101,A96))</f>
        <v/>
      </c>
      <c r="D96" s="20" t="n"/>
      <c r="E96" s="36">
        <f>IF(D96="","",IFERROR(SUMIF('Fälle'!$E$2:$E$101,D96,'Fälle'!$W$2:$W$101),0))</f>
        <v/>
      </c>
      <c r="G96" s="20" t="n"/>
      <c r="H96" s="46">
        <f>IF(G96="","",IFERROR(SUMIF('Fälle'!$J$2:$J$101,G96,'Fälle'!$T$2:$T$101)/COUNTIF('Fälle'!$J$2:$J$101,G96),0))</f>
        <v/>
      </c>
    </row>
    <row r="97">
      <c r="A97" s="22" t="n"/>
      <c r="B97" s="12">
        <f>IF(A97="","",COUNTIF('Fälle'!$X$2:$X$101,A97))</f>
        <v/>
      </c>
      <c r="D97" s="22" t="n"/>
      <c r="E97" s="40">
        <f>IF(D97="","",IFERROR(SUMIF('Fälle'!$E$2:$E$101,D97,'Fälle'!$W$2:$W$101),0))</f>
        <v/>
      </c>
      <c r="G97" s="22" t="n"/>
      <c r="H97" s="47">
        <f>IF(G97="","",IFERROR(SUMIF('Fälle'!$J$2:$J$101,G97,'Fälle'!$T$2:$T$101)/COUNTIF('Fälle'!$J$2:$J$101,G97),0))</f>
        <v/>
      </c>
    </row>
    <row r="98">
      <c r="A98" s="20" t="n"/>
      <c r="B98" s="8">
        <f>IF(A98="","",COUNTIF('Fälle'!$X$2:$X$101,A98))</f>
        <v/>
      </c>
      <c r="D98" s="20" t="n"/>
      <c r="E98" s="36">
        <f>IF(D98="","",IFERROR(SUMIF('Fälle'!$E$2:$E$101,D98,'Fälle'!$W$2:$W$101),0))</f>
        <v/>
      </c>
      <c r="G98" s="20" t="n"/>
      <c r="H98" s="46">
        <f>IF(G98="","",IFERROR(SUMIF('Fälle'!$J$2:$J$101,G98,'Fälle'!$T$2:$T$101)/COUNTIF('Fälle'!$J$2:$J$101,G98),0))</f>
        <v/>
      </c>
    </row>
    <row r="99">
      <c r="A99" s="22" t="n"/>
      <c r="B99" s="12">
        <f>IF(A99="","",COUNTIF('Fälle'!$X$2:$X$101,A99))</f>
        <v/>
      </c>
      <c r="D99" s="22" t="n"/>
      <c r="E99" s="40">
        <f>IF(D99="","",IFERROR(SUMIF('Fälle'!$E$2:$E$101,D99,'Fälle'!$W$2:$W$101),0))</f>
        <v/>
      </c>
      <c r="G99" s="22" t="n"/>
      <c r="H99" s="47">
        <f>IF(G99="","",IFERROR(SUMIF('Fälle'!$J$2:$J$101,G99,'Fälle'!$T$2:$T$101)/COUNTIF('Fälle'!$J$2:$J$101,G99),0))</f>
        <v/>
      </c>
    </row>
    <row r="100">
      <c r="A100" s="20" t="n"/>
      <c r="B100" s="8">
        <f>IF(A100="","",COUNTIF('Fälle'!$X$2:$X$101,A100))</f>
        <v/>
      </c>
      <c r="D100" s="20" t="n"/>
      <c r="E100" s="36">
        <f>IF(D100="","",IFERROR(SUMIF('Fälle'!$E$2:$E$101,D100,'Fälle'!$W$2:$W$101),0))</f>
        <v/>
      </c>
      <c r="G100" s="20" t="n"/>
      <c r="H100" s="46">
        <f>IF(G100="","",IFERROR(SUMIF('Fälle'!$J$2:$J$101,G100,'Fälle'!$T$2:$T$101)/COUNTIF('Fälle'!$J$2:$J$101,G100),0))</f>
        <v/>
      </c>
    </row>
    <row r="101">
      <c r="A101" s="22" t="n"/>
      <c r="B101" s="12">
        <f>IF(A101="","",COUNTIF('Fälle'!$X$2:$X$101,A101))</f>
        <v/>
      </c>
      <c r="D101" s="22" t="n"/>
      <c r="E101" s="40">
        <f>IF(D101="","",IFERROR(SUMIF('Fälle'!$E$2:$E$101,D101,'Fälle'!$W$2:$W$101),0))</f>
        <v/>
      </c>
      <c r="G101" s="22" t="n"/>
      <c r="H101" s="47">
        <f>IF(G101="","",IFERROR(SUMIF('Fälle'!$J$2:$J$101,G101,'Fälle'!$T$2:$T$101)/COUNTIF('Fälle'!$J$2:$J$101,G101),0))</f>
        <v/>
      </c>
    </row>
  </sheetData>
  <mergeCells count="1">
    <mergeCell ref="A1:H1"/>
  </mergeCells>
  <conditionalFormatting sqref="B6">
    <cfRule type="cellIs" priority="1" operator="greaterThan" dxfId="0">
      <formula>0</formula>
    </cfRule>
  </conditionalFormatting>
  <conditionalFormatting sqref="E5">
    <cfRule type="cellIs" priority="2" operator="greaterThan" dxfId="0">
      <formula>0</formula>
    </cfRule>
  </conditionalFormatting>
  <conditionalFormatting sqref="B10:B13">
    <cfRule type="expression" priority="3" dxfId="1">
      <formula>$A10="Offen"</formula>
    </cfRule>
  </conditionalFormatting>
  <conditionalFormatting sqref="E10:E101">
    <cfRule type="cellIs" priority="4" operator="greater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2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96" customWidth="1" min="2" max="2"/>
    <col width="4" customWidth="1" min="3" max="3"/>
    <col width="4" customWidth="1" min="4" max="4"/>
    <col width="4" customWidth="1" min="5" max="5"/>
    <col width="29" customWidth="1" min="6" max="6"/>
    <col width="20" customWidth="1" min="7" max="7"/>
    <col hidden="1" width="13" customWidth="1" min="9" max="9"/>
  </cols>
  <sheetData>
    <row r="1" ht="28" customHeight="1">
      <c r="A1" s="13" t="inlineStr">
        <is>
          <t>Minderungsschreiben – Dokumentations- und Briefvorlage</t>
        </is>
      </c>
      <c r="B1" s="41" t="n"/>
      <c r="C1" s="41" t="n"/>
      <c r="D1" s="41" t="n"/>
      <c r="E1" s="41" t="n"/>
      <c r="F1" s="41" t="n"/>
      <c r="G1" s="42" t="n"/>
    </row>
    <row r="2"/>
    <row r="3">
      <c r="A3" s="14" t="inlineStr">
        <is>
          <t>Fall-ID auswählen</t>
        </is>
      </c>
      <c r="B3" s="24" t="inlineStr">
        <is>
          <t>F-2026-001</t>
        </is>
      </c>
      <c r="F3" s="14" t="inlineStr">
        <is>
          <t>Briefdatum</t>
        </is>
      </c>
      <c r="G3" s="48" t="n">
        <v>46261</v>
      </c>
      <c r="I3">
        <f>IF('Fälle'!$A$2="","",'Fälle'!$A$2)</f>
        <v/>
      </c>
    </row>
    <row r="4">
      <c r="A4" s="26" t="inlineStr">
        <is>
          <t>Falldaten für das Schreiben</t>
        </is>
      </c>
      <c r="F4" s="14" t="inlineStr">
        <is>
          <t>Gewünschte Rückmeldung bis</t>
        </is>
      </c>
      <c r="G4" s="48" t="n">
        <v>46275</v>
      </c>
      <c r="I4">
        <f>IF('Fälle'!$A$3="","",'Fälle'!$A$3)</f>
        <v/>
      </c>
    </row>
    <row r="5">
      <c r="A5" s="15" t="inlineStr">
        <is>
          <t>Absender/in</t>
        </is>
      </c>
      <c r="B5" s="22">
        <f>IFERROR(VLOOKUP($B$3,'Fälle'!$A$2:$Z$101,2,FALSE),"")</f>
        <v/>
      </c>
      <c r="I5">
        <f>IF('Fälle'!$A$4="","",'Fälle'!$A$4)</f>
        <v/>
      </c>
    </row>
    <row r="6">
      <c r="A6" s="15" t="inlineStr">
        <is>
          <t>Empfänger</t>
        </is>
      </c>
      <c r="B6" s="22">
        <f>IFERROR(VLOOKUP($B$3,'Fälle'!$A$2:$Z$101,3,FALSE),"")</f>
        <v/>
      </c>
      <c r="I6">
        <f>IF('Fälle'!$A$5="","",'Fälle'!$A$5)</f>
        <v/>
      </c>
    </row>
    <row r="7">
      <c r="A7" s="15" t="inlineStr">
        <is>
          <t>Objektadresse</t>
        </is>
      </c>
      <c r="B7" s="22">
        <f>IFERROR(VLOOKUP($B$3,'Fälle'!$A$2:$Z$101,4,FALSE),"")</f>
        <v/>
      </c>
      <c r="I7">
        <f>IF('Fälle'!$A$6="","",'Fälle'!$A$6)</f>
        <v/>
      </c>
    </row>
    <row r="8">
      <c r="A8" s="15" t="inlineStr">
        <is>
          <t>Stadt</t>
        </is>
      </c>
      <c r="B8" s="22">
        <f>IFERROR(VLOOKUP($B$3,'Fälle'!$A$2:$Z$101,5,FALSE),"")</f>
        <v/>
      </c>
      <c r="I8">
        <f>IF('Fälle'!$A$7="","",'Fälle'!$A$7)</f>
        <v/>
      </c>
    </row>
    <row r="9">
      <c r="A9" s="15" t="inlineStr">
        <is>
          <t>Schadensart</t>
        </is>
      </c>
      <c r="B9" s="22">
        <f>IFERROR(VLOOKUP($B$3,'Fälle'!$A$2:$Z$101,10,FALSE),"")</f>
        <v/>
      </c>
      <c r="I9">
        <f>IF('Fälle'!$A$8="","",'Fälle'!$A$8)</f>
        <v/>
      </c>
    </row>
    <row r="10">
      <c r="A10" s="15" t="inlineStr">
        <is>
          <t>Anzahl Trocknungsgeräte</t>
        </is>
      </c>
      <c r="B10" s="22">
        <f>IFERROR(VLOOKUP($B$3,'Fälle'!$A$2:$Z$101,11,FALSE),"")</f>
        <v/>
      </c>
      <c r="I10">
        <f>IF('Fälle'!$A$9="","",'Fälle'!$A$9)</f>
        <v/>
      </c>
    </row>
    <row r="11">
      <c r="A11" s="15" t="inlineStr">
        <is>
          <t>Geräteaufstellung von</t>
        </is>
      </c>
      <c r="B11" s="49">
        <f>IFERROR(VLOOKUP($B$3,'Fälle'!$A$2:$Z$101,12,FALSE),"")</f>
        <v/>
      </c>
      <c r="I11">
        <f>IF('Fälle'!$A$10="","",'Fälle'!$A$10)</f>
        <v/>
      </c>
    </row>
    <row r="12">
      <c r="A12" s="15" t="inlineStr">
        <is>
          <t>Geräteaufstellung bis</t>
        </is>
      </c>
      <c r="B12" s="49">
        <f>IFERROR(VLOOKUP($B$3,'Fälle'!$A$2:$Z$101,13,FALSE),"")</f>
        <v/>
      </c>
      <c r="I12">
        <f>IF('Fälle'!$A$11="","",'Fälle'!$A$11)</f>
        <v/>
      </c>
    </row>
    <row r="13">
      <c r="A13" s="15" t="inlineStr">
        <is>
          <t>Tage mit Trocknungsgeräten</t>
        </is>
      </c>
      <c r="B13" s="22">
        <f>IFERROR(VLOOKUP($B$3,'Fälle'!$A$2:$Z$101,14,FALSE),"")</f>
        <v/>
      </c>
      <c r="I13">
        <f>IF('Fälle'!$A$12="","",'Fälle'!$A$12)</f>
        <v/>
      </c>
    </row>
    <row r="14">
      <c r="A14" s="15" t="inlineStr">
        <is>
          <t>Tägliche Betriebsstunden</t>
        </is>
      </c>
      <c r="B14" s="50">
        <f>IFERROR(VLOOKUP($B$3,'Fälle'!$A$2:$Z$101,15,FALSE),"")</f>
        <v/>
      </c>
      <c r="I14">
        <f>IF('Fälle'!$A$13="","",'Fälle'!$A$13)</f>
        <v/>
      </c>
    </row>
    <row r="15">
      <c r="A15" s="15" t="inlineStr">
        <is>
          <t>Geschätzter Stromverbrauch kWh/Tag</t>
        </is>
      </c>
      <c r="B15" s="29">
        <f>IFERROR(VLOOKUP($B$3,'Fälle'!$A$2:$Z$101,16,FALSE),"")</f>
        <v/>
      </c>
      <c r="I15">
        <f>IF('Fälle'!$A$14="","",'Fälle'!$A$14)</f>
        <v/>
      </c>
    </row>
    <row r="16">
      <c r="A16" s="15" t="inlineStr">
        <is>
          <t>Strompreis €/kWh</t>
        </is>
      </c>
      <c r="B16" s="51">
        <f>IFERROR(VLOOKUP($B$3,'Fälle'!$A$2:$Z$101,17,FALSE),"")</f>
        <v/>
      </c>
      <c r="I16">
        <f>IF('Fälle'!$A$15="","",'Fälle'!$A$15)</f>
        <v/>
      </c>
    </row>
    <row r="17">
      <c r="A17" s="15" t="inlineStr">
        <is>
          <t>Vorgeschlagene Mietminderung</t>
        </is>
      </c>
      <c r="B17" s="52">
        <f>IFERROR(VLOOKUP($B$3,'Fälle'!$A$2:$Z$101,20,FALSE),"")</f>
        <v/>
      </c>
      <c r="I17">
        <f>IF('Fälle'!$A$16="","",'Fälle'!$A$16)</f>
        <v/>
      </c>
    </row>
    <row r="18">
      <c r="A18" s="15" t="inlineStr">
        <is>
          <t>Minderungsbasis</t>
        </is>
      </c>
      <c r="B18" s="22">
        <f>IFERROR(VLOOKUP($B$3,'Fälle'!$A$2:$Z$101,21,FALSE),"")</f>
        <v/>
      </c>
      <c r="I18">
        <f>IF('Fälle'!$A$17="","",'Fälle'!$A$17)</f>
        <v/>
      </c>
    </row>
    <row r="19">
      <c r="A19" s="15" t="inlineStr">
        <is>
          <t>Mietminderung pro Monat</t>
        </is>
      </c>
      <c r="B19" s="51">
        <f>IFERROR(VLOOKUP($B$3,'Fälle'!$A$2:$Z$101,22,FALSE),"")</f>
        <v/>
      </c>
      <c r="I19">
        <f>IF('Fälle'!$A$18="","",'Fälle'!$A$18)</f>
        <v/>
      </c>
    </row>
    <row r="20">
      <c r="A20" s="15" t="inlineStr">
        <is>
          <t>Minderung für Zeitraum</t>
        </is>
      </c>
      <c r="B20" s="51">
        <f>IFERROR(VLOOKUP($B$3,'Fälle'!$A$2:$Z$101,23,FALSE),"")</f>
        <v/>
      </c>
      <c r="I20">
        <f>IF('Fälle'!$A$19="","",'Fälle'!$A$19)</f>
        <v/>
      </c>
    </row>
    <row r="21">
      <c r="A21" s="15" t="inlineStr">
        <is>
          <t>Stromkostenerstattung</t>
        </is>
      </c>
      <c r="B21" s="51">
        <f>IFERROR(VLOOKUP($B$3,'Fälle'!$A$2:$Z$101,18,FALSE),"")</f>
        <v/>
      </c>
      <c r="I21">
        <f>IF('Fälle'!$A$20="","",'Fälle'!$A$20)</f>
        <v/>
      </c>
    </row>
    <row r="22">
      <c r="I22">
        <f>IF('Fälle'!$A$21="","",'Fälle'!$A$21)</f>
        <v/>
      </c>
    </row>
    <row r="23">
      <c r="A23" s="14" t="inlineStr">
        <is>
          <t>Betreff</t>
        </is>
      </c>
      <c r="B23" s="32" t="inlineStr">
        <is>
          <t>Anzeige der Beeinträchtigung und Ankündigung einer Mietminderung wegen Trocknungsgeräten</t>
        </is>
      </c>
      <c r="I23">
        <f>IF('Fälle'!$A$22="","",'Fälle'!$A$22)</f>
        <v/>
      </c>
    </row>
    <row r="24">
      <c r="I24">
        <f>IF('Fälle'!$A$23="","",'Fälle'!$A$23)</f>
        <v/>
      </c>
    </row>
    <row r="25">
      <c r="A25" s="26" t="inlineStr">
        <is>
          <t>Brieftext</t>
        </is>
      </c>
      <c r="I25">
        <f>IF('Fälle'!$A$24="","",'Fälle'!$A$24)</f>
        <v/>
      </c>
    </row>
    <row r="26">
      <c r="I26">
        <f>IF('Fälle'!$A$25="","",'Fälle'!$A$25)</f>
        <v/>
      </c>
    </row>
    <row r="27" ht="34" customHeight="1">
      <c r="B27" s="33" t="inlineStr">
        <is>
          <t>Sehr geehrte Damen und Herren,</t>
        </is>
      </c>
      <c r="I27">
        <f>IF('Fälle'!$A$26="","",'Fälle'!$A$26)</f>
        <v/>
      </c>
    </row>
    <row r="28" ht="58" customHeight="1">
      <c r="B28" s="33">
        <f>IFERROR(IF($B$3="","",CONCATENATE("hiermit zeige ich an, dass in der von mir gemieteten Wohnung ",$B$7,", ",$B$8,", aufgrund von ",$B$9," eine Beeinträchtigung besteht. Die tatsächliche Situation sowie die Aufstellung der Geräte wurden dokumentiert.")),"")</f>
        <v/>
      </c>
      <c r="I28">
        <f>IF('Fälle'!$A$27="","",'Fälle'!$A$27)</f>
        <v/>
      </c>
    </row>
    <row r="29" ht="54" customHeight="1">
      <c r="B29" s="33">
        <f>IFERROR(IF($B$3="","",CONCATENATE("Nach meiner Dokumentation sind vom ",TEXT($B$11,"DD.MM.YYYY")," bis zum ",TEXT($B$12,"DD.MM.YYYY")," insgesamt ",$B$10," Trocknungsgerät(e) aufgestellt. Die dokumentierte Dauer beträgt ",$B$13," Tage bei täglich etwa ",$B$14," Betriebsstunden.")),"")</f>
        <v/>
      </c>
      <c r="I29">
        <f>IF('Fälle'!$A$28="","",'Fälle'!$A$28)</f>
        <v/>
      </c>
    </row>
    <row r="30" ht="58" customHeight="1">
      <c r="B30" s="33">
        <f>IFERROR(IF($B$3="","",CONCATENATE("Als rechnerische Orientierung ergibt sich auf Grundlage der hinterlegten Minderungsbasis und Quote eine monatliche Mietminderung von ",TEXT($B$19,"0.00")," €. Für den dokumentierten Zeitraum beträgt der berechnete Minderungsbetrag ",TEXT($B$20,"0.00")," €. Die geschätzte Stromkostenerstattung liegt bei ",TEXT($B$21,"0.00")," €.")),"")</f>
        <v/>
      </c>
      <c r="I30">
        <f>IF('Fälle'!$A$29="","",'Fälle'!$A$29)</f>
        <v/>
      </c>
    </row>
    <row r="31" ht="56" customHeight="1">
      <c r="B31" s="33">
        <f>IFERROR(IF($B$3="","",CONCATENATE("Ich bitte um schriftliche Bestätigung des Eingangs dieser Anzeige sowie um Rückmeldung bis zum ",TEXT($G$4,"DD.MM.YYYY"),". Bitte teilen Sie mir mit, wie die weitere Regulierung und die Erstattung der nachgewiesenen Stromkosten erfolgen soll.")),"")</f>
        <v/>
      </c>
      <c r="I31">
        <f>IF('Fälle'!$A$30="","",'Fälle'!$A$30)</f>
        <v/>
      </c>
    </row>
    <row r="32" ht="44" customHeight="1">
      <c r="B32" s="33" t="inlineStr">
        <is>
          <t>Fotos, Messprotokolle, Belege zu den Stromkosten sowie eine Dokumentation der Geräteaufstellung können auf Wunsch vorgelegt werden.</t>
        </is>
      </c>
      <c r="I32">
        <f>IF('Fälle'!$A$31="","",'Fälle'!$A$31)</f>
        <v/>
      </c>
    </row>
    <row r="33" ht="48" customHeight="1">
      <c r="B33" s="33" t="inlineStr">
        <is>
          <t>Dieses Schreiben dient der sachlichen Dokumentation. Die konkrete Minderungsquote sollte gegebenenfalls rechtlich geprüft werden. Es wird keine definitive rechtliche Bewertung behauptet.</t>
        </is>
      </c>
      <c r="I33">
        <f>IF('Fälle'!$A$32="","",'Fälle'!$A$32)</f>
        <v/>
      </c>
    </row>
    <row r="34">
      <c r="I34">
        <f>IF('Fälle'!$A$33="","",'Fälle'!$A$33)</f>
        <v/>
      </c>
    </row>
    <row r="35" ht="34" customHeight="1">
      <c r="B35" s="33" t="inlineStr">
        <is>
          <t>Mit freundlichen Grüßen,</t>
        </is>
      </c>
      <c r="I35">
        <f>IF('Fälle'!$A$34="","",'Fälle'!$A$34)</f>
        <v/>
      </c>
    </row>
    <row r="36">
      <c r="I36">
        <f>IF('Fälle'!$A$35="","",'Fälle'!$A$35)</f>
        <v/>
      </c>
    </row>
    <row r="37" ht="34" customHeight="1">
      <c r="B37" s="33">
        <f>IFERROR(IF($B$3="","",$B$5),"")</f>
        <v/>
      </c>
      <c r="I37">
        <f>IF('Fälle'!$A$36="","",'Fälle'!$A$36)</f>
        <v/>
      </c>
    </row>
    <row r="38">
      <c r="B38">
        <f>IF($B$3="","", "")</f>
        <v/>
      </c>
      <c r="I38">
        <f>IF('Fälle'!$A$37="","",'Fälle'!$A$37)</f>
        <v/>
      </c>
    </row>
    <row r="39">
      <c r="B39">
        <f>IF($B$3="","", "")</f>
        <v/>
      </c>
      <c r="I39">
        <f>IF('Fälle'!$A$38="","",'Fälle'!$A$38)</f>
        <v/>
      </c>
    </row>
    <row r="40">
      <c r="B40">
        <f>IF($B$3="","", "")</f>
        <v/>
      </c>
      <c r="I40">
        <f>IF('Fälle'!$A$39="","",'Fälle'!$A$39)</f>
        <v/>
      </c>
    </row>
    <row r="41">
      <c r="B41">
        <f>IF($B$3="","", "")</f>
        <v/>
      </c>
      <c r="I41">
        <f>IF('Fälle'!$A$40="","",'Fälle'!$A$40)</f>
        <v/>
      </c>
    </row>
    <row r="42">
      <c r="B42">
        <f>IF($B$3="","", "")</f>
        <v/>
      </c>
      <c r="I42">
        <f>IF('Fälle'!$A$41="","",'Fälle'!$A$41)</f>
        <v/>
      </c>
    </row>
    <row r="43">
      <c r="B43">
        <f>IF($B$3="","", "")</f>
        <v/>
      </c>
      <c r="I43">
        <f>IF('Fälle'!$A$42="","",'Fälle'!$A$42)</f>
        <v/>
      </c>
    </row>
    <row r="44">
      <c r="B44">
        <f>IF($B$3="","", "")</f>
        <v/>
      </c>
      <c r="I44">
        <f>IF('Fälle'!$A$43="","",'Fälle'!$A$43)</f>
        <v/>
      </c>
    </row>
    <row r="45">
      <c r="B45">
        <f>IF($B$3="","", "")</f>
        <v/>
      </c>
      <c r="I45">
        <f>IF('Fälle'!$A$44="","",'Fälle'!$A$44)</f>
        <v/>
      </c>
    </row>
    <row r="46">
      <c r="B46">
        <f>IF($B$3="","", "")</f>
        <v/>
      </c>
      <c r="I46">
        <f>IF('Fälle'!$A$45="","",'Fälle'!$A$45)</f>
        <v/>
      </c>
    </row>
    <row r="47">
      <c r="B47">
        <f>IF($B$3="","", "")</f>
        <v/>
      </c>
      <c r="I47">
        <f>IF('Fälle'!$A$46="","",'Fälle'!$A$46)</f>
        <v/>
      </c>
    </row>
    <row r="48">
      <c r="B48">
        <f>IF($B$3="","", "")</f>
        <v/>
      </c>
      <c r="I48">
        <f>IF('Fälle'!$A$47="","",'Fälle'!$A$47)</f>
        <v/>
      </c>
    </row>
    <row r="49">
      <c r="B49">
        <f>IF($B$3="","", "")</f>
        <v/>
      </c>
      <c r="I49">
        <f>IF('Fälle'!$A$48="","",'Fälle'!$A$48)</f>
        <v/>
      </c>
    </row>
    <row r="50">
      <c r="B50">
        <f>IF($B$3="","", "")</f>
        <v/>
      </c>
      <c r="I50">
        <f>IF('Fälle'!$A$49="","",'Fälle'!$A$49)</f>
        <v/>
      </c>
    </row>
    <row r="51">
      <c r="B51">
        <f>IF($B$3="","", "")</f>
        <v/>
      </c>
      <c r="I51">
        <f>IF('Fälle'!$A$50="","",'Fälle'!$A$50)</f>
        <v/>
      </c>
    </row>
    <row r="52">
      <c r="B52">
        <f>IF($B$3="","", "")</f>
        <v/>
      </c>
      <c r="I52">
        <f>IF('Fälle'!$A$51="","",'Fälle'!$A$51)</f>
        <v/>
      </c>
    </row>
    <row r="53">
      <c r="B53">
        <f>IF($B$3="","", "")</f>
        <v/>
      </c>
      <c r="I53">
        <f>IF('Fälle'!$A$52="","",'Fälle'!$A$52)</f>
        <v/>
      </c>
    </row>
    <row r="54">
      <c r="B54">
        <f>IF($B$3="","", "")</f>
        <v/>
      </c>
      <c r="I54">
        <f>IF('Fälle'!$A$53="","",'Fälle'!$A$53)</f>
        <v/>
      </c>
    </row>
    <row r="55">
      <c r="B55">
        <f>IF($B$3="","", "")</f>
        <v/>
      </c>
      <c r="I55">
        <f>IF('Fälle'!$A$54="","",'Fälle'!$A$54)</f>
        <v/>
      </c>
    </row>
    <row r="56">
      <c r="B56">
        <f>IF($B$3="","", "")</f>
        <v/>
      </c>
      <c r="I56">
        <f>IF('Fälle'!$A$55="","",'Fälle'!$A$55)</f>
        <v/>
      </c>
    </row>
    <row r="57">
      <c r="B57">
        <f>IF($B$3="","", "")</f>
        <v/>
      </c>
      <c r="I57">
        <f>IF('Fälle'!$A$56="","",'Fälle'!$A$56)</f>
        <v/>
      </c>
    </row>
    <row r="58">
      <c r="B58">
        <f>IF($B$3="","", "")</f>
        <v/>
      </c>
      <c r="I58">
        <f>IF('Fälle'!$A$57="","",'Fälle'!$A$57)</f>
        <v/>
      </c>
    </row>
    <row r="59">
      <c r="B59">
        <f>IF($B$3="","", "")</f>
        <v/>
      </c>
      <c r="I59">
        <f>IF('Fälle'!$A$58="","",'Fälle'!$A$58)</f>
        <v/>
      </c>
    </row>
    <row r="60">
      <c r="B60">
        <f>IF($B$3="","", "")</f>
        <v/>
      </c>
      <c r="I60">
        <f>IF('Fälle'!$A$59="","",'Fälle'!$A$59)</f>
        <v/>
      </c>
    </row>
    <row r="61">
      <c r="B61">
        <f>IF($B$3="","", "")</f>
        <v/>
      </c>
      <c r="I61">
        <f>IF('Fälle'!$A$60="","",'Fälle'!$A$60)</f>
        <v/>
      </c>
    </row>
    <row r="62">
      <c r="B62">
        <f>IF($B$3="","", "")</f>
        <v/>
      </c>
      <c r="I62">
        <f>IF('Fälle'!$A$61="","",'Fälle'!$A$61)</f>
        <v/>
      </c>
    </row>
    <row r="63">
      <c r="B63">
        <f>IF($B$3="","", "")</f>
        <v/>
      </c>
      <c r="I63">
        <f>IF('Fälle'!$A$62="","",'Fälle'!$A$62)</f>
        <v/>
      </c>
    </row>
    <row r="64">
      <c r="B64">
        <f>IF($B$3="","", "")</f>
        <v/>
      </c>
      <c r="I64">
        <f>IF('Fälle'!$A$63="","",'Fälle'!$A$63)</f>
        <v/>
      </c>
    </row>
    <row r="65">
      <c r="B65">
        <f>IF($B$3="","", "")</f>
        <v/>
      </c>
      <c r="I65">
        <f>IF('Fälle'!$A$64="","",'Fälle'!$A$64)</f>
        <v/>
      </c>
    </row>
    <row r="66">
      <c r="B66">
        <f>IF($B$3="","", "")</f>
        <v/>
      </c>
      <c r="I66">
        <f>IF('Fälle'!$A$65="","",'Fälle'!$A$65)</f>
        <v/>
      </c>
    </row>
    <row r="67">
      <c r="B67">
        <f>IF($B$3="","", "")</f>
        <v/>
      </c>
      <c r="I67">
        <f>IF('Fälle'!$A$66="","",'Fälle'!$A$66)</f>
        <v/>
      </c>
    </row>
    <row r="68">
      <c r="B68">
        <f>IF($B$3="","", "")</f>
        <v/>
      </c>
      <c r="I68">
        <f>IF('Fälle'!$A$67="","",'Fälle'!$A$67)</f>
        <v/>
      </c>
    </row>
    <row r="69">
      <c r="B69">
        <f>IF($B$3="","", "")</f>
        <v/>
      </c>
      <c r="I69">
        <f>IF('Fälle'!$A$68="","",'Fälle'!$A$68)</f>
        <v/>
      </c>
    </row>
    <row r="70">
      <c r="B70">
        <f>IF($B$3="","", "")</f>
        <v/>
      </c>
      <c r="I70">
        <f>IF('Fälle'!$A$69="","",'Fälle'!$A$69)</f>
        <v/>
      </c>
    </row>
    <row r="71">
      <c r="B71">
        <f>IF($B$3="","", "")</f>
        <v/>
      </c>
      <c r="I71">
        <f>IF('Fälle'!$A$70="","",'Fälle'!$A$70)</f>
        <v/>
      </c>
    </row>
    <row r="72">
      <c r="B72">
        <f>IF($B$3="","", "")</f>
        <v/>
      </c>
      <c r="I72">
        <f>IF('Fälle'!$A$71="","",'Fälle'!$A$71)</f>
        <v/>
      </c>
    </row>
    <row r="73">
      <c r="B73">
        <f>IF($B$3="","", "")</f>
        <v/>
      </c>
      <c r="I73">
        <f>IF('Fälle'!$A$72="","",'Fälle'!$A$72)</f>
        <v/>
      </c>
    </row>
    <row r="74">
      <c r="B74">
        <f>IF($B$3="","", "")</f>
        <v/>
      </c>
      <c r="I74">
        <f>IF('Fälle'!$A$73="","",'Fälle'!$A$73)</f>
        <v/>
      </c>
    </row>
    <row r="75">
      <c r="B75">
        <f>IF($B$3="","", "")</f>
        <v/>
      </c>
      <c r="I75">
        <f>IF('Fälle'!$A$74="","",'Fälle'!$A$74)</f>
        <v/>
      </c>
    </row>
    <row r="76">
      <c r="B76">
        <f>IF($B$3="","", "")</f>
        <v/>
      </c>
      <c r="I76">
        <f>IF('Fälle'!$A$75="","",'Fälle'!$A$75)</f>
        <v/>
      </c>
    </row>
    <row r="77">
      <c r="B77">
        <f>IF($B$3="","", "")</f>
        <v/>
      </c>
      <c r="I77">
        <f>IF('Fälle'!$A$76="","",'Fälle'!$A$76)</f>
        <v/>
      </c>
    </row>
    <row r="78">
      <c r="B78">
        <f>IF($B$3="","", "")</f>
        <v/>
      </c>
      <c r="I78">
        <f>IF('Fälle'!$A$77="","",'Fälle'!$A$77)</f>
        <v/>
      </c>
    </row>
    <row r="79">
      <c r="B79">
        <f>IF($B$3="","", "")</f>
        <v/>
      </c>
      <c r="I79">
        <f>IF('Fälle'!$A$78="","",'Fälle'!$A$78)</f>
        <v/>
      </c>
    </row>
    <row r="80">
      <c r="B80">
        <f>IF($B$3="","", "")</f>
        <v/>
      </c>
      <c r="I80">
        <f>IF('Fälle'!$A$79="","",'Fälle'!$A$79)</f>
        <v/>
      </c>
    </row>
    <row r="81">
      <c r="B81">
        <f>IF($B$3="","", "")</f>
        <v/>
      </c>
      <c r="I81">
        <f>IF('Fälle'!$A$80="","",'Fälle'!$A$80)</f>
        <v/>
      </c>
    </row>
    <row r="82">
      <c r="B82">
        <f>IF($B$3="","", "")</f>
        <v/>
      </c>
      <c r="I82">
        <f>IF('Fälle'!$A$81="","",'Fälle'!$A$81)</f>
        <v/>
      </c>
    </row>
    <row r="83">
      <c r="B83">
        <f>IF($B$3="","", "")</f>
        <v/>
      </c>
      <c r="I83">
        <f>IF('Fälle'!$A$82="","",'Fälle'!$A$82)</f>
        <v/>
      </c>
    </row>
    <row r="84">
      <c r="B84">
        <f>IF($B$3="","", "")</f>
        <v/>
      </c>
      <c r="I84">
        <f>IF('Fälle'!$A$83="","",'Fälle'!$A$83)</f>
        <v/>
      </c>
    </row>
    <row r="85">
      <c r="B85">
        <f>IF($B$3="","", "")</f>
        <v/>
      </c>
      <c r="I85">
        <f>IF('Fälle'!$A$84="","",'Fälle'!$A$84)</f>
        <v/>
      </c>
    </row>
    <row r="86">
      <c r="B86">
        <f>IF($B$3="","", "")</f>
        <v/>
      </c>
      <c r="I86">
        <f>IF('Fälle'!$A$85="","",'Fälle'!$A$85)</f>
        <v/>
      </c>
    </row>
    <row r="87">
      <c r="B87">
        <f>IF($B$3="","", "")</f>
        <v/>
      </c>
      <c r="I87">
        <f>IF('Fälle'!$A$86="","",'Fälle'!$A$86)</f>
        <v/>
      </c>
    </row>
    <row r="88">
      <c r="B88">
        <f>IF($B$3="","", "")</f>
        <v/>
      </c>
      <c r="I88">
        <f>IF('Fälle'!$A$87="","",'Fälle'!$A$87)</f>
        <v/>
      </c>
    </row>
    <row r="89">
      <c r="B89">
        <f>IF($B$3="","", "")</f>
        <v/>
      </c>
      <c r="I89">
        <f>IF('Fälle'!$A$88="","",'Fälle'!$A$88)</f>
        <v/>
      </c>
    </row>
    <row r="90">
      <c r="B90">
        <f>IF($B$3="","", "")</f>
        <v/>
      </c>
      <c r="I90">
        <f>IF('Fälle'!$A$89="","",'Fälle'!$A$89)</f>
        <v/>
      </c>
    </row>
    <row r="91">
      <c r="B91">
        <f>IF($B$3="","", "")</f>
        <v/>
      </c>
      <c r="I91">
        <f>IF('Fälle'!$A$90="","",'Fälle'!$A$90)</f>
        <v/>
      </c>
    </row>
    <row r="92">
      <c r="B92">
        <f>IF($B$3="","", "")</f>
        <v/>
      </c>
      <c r="I92">
        <f>IF('Fälle'!$A$91="","",'Fälle'!$A$91)</f>
        <v/>
      </c>
    </row>
    <row r="93">
      <c r="B93">
        <f>IF($B$3="","", "")</f>
        <v/>
      </c>
      <c r="I93">
        <f>IF('Fälle'!$A$92="","",'Fälle'!$A$92)</f>
        <v/>
      </c>
    </row>
    <row r="94">
      <c r="B94">
        <f>IF($B$3="","", "")</f>
        <v/>
      </c>
      <c r="I94">
        <f>IF('Fälle'!$A$93="","",'Fälle'!$A$93)</f>
        <v/>
      </c>
    </row>
    <row r="95">
      <c r="B95">
        <f>IF($B$3="","", "")</f>
        <v/>
      </c>
      <c r="I95">
        <f>IF('Fälle'!$A$94="","",'Fälle'!$A$94)</f>
        <v/>
      </c>
    </row>
    <row r="96">
      <c r="B96">
        <f>IF($B$3="","", "")</f>
        <v/>
      </c>
      <c r="I96">
        <f>IF('Fälle'!$A$95="","",'Fälle'!$A$95)</f>
        <v/>
      </c>
    </row>
    <row r="97">
      <c r="B97">
        <f>IF($B$3="","", "")</f>
        <v/>
      </c>
      <c r="I97">
        <f>IF('Fälle'!$A$96="","",'Fälle'!$A$96)</f>
        <v/>
      </c>
    </row>
    <row r="98">
      <c r="B98">
        <f>IF($B$3="","", "")</f>
        <v/>
      </c>
      <c r="I98">
        <f>IF('Fälle'!$A$97="","",'Fälle'!$A$97)</f>
        <v/>
      </c>
    </row>
    <row r="99">
      <c r="B99">
        <f>IF($B$3="","", "")</f>
        <v/>
      </c>
      <c r="I99">
        <f>IF('Fälle'!$A$98="","",'Fälle'!$A$98)</f>
        <v/>
      </c>
    </row>
    <row r="100">
      <c r="B100">
        <f>IF($B$3="","", "")</f>
        <v/>
      </c>
      <c r="I100">
        <f>IF('Fälle'!$A$99="","",'Fälle'!$A$99)</f>
        <v/>
      </c>
    </row>
    <row r="101">
      <c r="B101">
        <f>IF($B$3="","", "")</f>
        <v/>
      </c>
      <c r="I101">
        <f>IF('Fälle'!$A$100="","",'Fälle'!$A$100)</f>
        <v/>
      </c>
    </row>
    <row r="102">
      <c r="I102">
        <f>IF('Fälle'!$A$101="","",'Fälle'!$A$101)</f>
        <v/>
      </c>
    </row>
  </sheetData>
  <mergeCells count="1">
    <mergeCell ref="A1:G1"/>
  </mergeCells>
  <dataValidations count="1">
    <dataValidation sqref="B3" showErrorMessage="1" showInputMessage="1" allowBlank="0" type="list">
      <formula1>=$I$3:$I$102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46" customWidth="1" min="2" max="2"/>
    <col width="46" customWidth="1" min="3" max="3"/>
    <col width="48" customWidth="1" min="4" max="4"/>
  </cols>
  <sheetData>
    <row r="1" ht="28" customHeight="1">
      <c r="A1" s="13" t="inlineStr">
        <is>
          <t>Hinweise zur Arbeitsmappe</t>
        </is>
      </c>
      <c r="B1" s="41" t="n"/>
      <c r="C1" s="41" t="n"/>
      <c r="D1" s="42" t="n"/>
    </row>
    <row r="2"/>
    <row r="3">
      <c r="A3" s="14" t="inlineStr">
        <is>
          <t>Bereich</t>
        </is>
      </c>
      <c r="B3" s="14" t="inlineStr">
        <is>
          <t>Hinweis</t>
        </is>
      </c>
      <c r="C3" s="14" t="inlineStr">
        <is>
          <t>Wichtige Eingaben</t>
        </is>
      </c>
      <c r="D3" s="14" t="inlineStr">
        <is>
          <t>Dokumentation</t>
        </is>
      </c>
    </row>
    <row r="4" ht="60" customHeight="1">
      <c r="A4" s="34" t="inlineStr">
        <is>
          <t>Fälle</t>
        </is>
      </c>
      <c r="B4" s="34" t="inlineStr">
        <is>
          <t>Eine Zeile entspricht einem Mietverhältnis bzw. Schadenfall.</t>
        </is>
      </c>
      <c r="C4" s="34" t="inlineStr">
        <is>
          <t>Gelb hinterlegte Zellen sind für eigene Eingaben vorgesehen.</t>
        </is>
      </c>
      <c r="D4" s="34" t="inlineStr">
        <is>
          <t>Fall-ID, Mietbeträge, Gerätedaten, Quote, Status und Kommunikation aktuell halten.</t>
        </is>
      </c>
    </row>
    <row r="5" ht="60" customHeight="1">
      <c r="A5" s="33" t="inlineStr">
        <is>
          <t>Berechnungen</t>
        </is>
      </c>
      <c r="B5" s="33" t="inlineStr">
        <is>
          <t>Warmmiete, Gerätetage, Stromkostenerstattung und Minderungsbeträge werden automatisch berechnet.</t>
        </is>
      </c>
      <c r="C5" s="33" t="inlineStr">
        <is>
          <t>Minderungsbasis über die Auswahlliste Kaltmiete oder Warmmiete wählen.</t>
        </is>
      </c>
      <c r="D5" s="33" t="inlineStr">
        <is>
          <t>Leere vorbereitete Zeilen zeigen keine Berechnungsergebnisse an.</t>
        </is>
      </c>
    </row>
    <row r="6" ht="60" customHeight="1">
      <c r="A6" s="34" t="inlineStr">
        <is>
          <t>Minderungsquote</t>
        </is>
      </c>
      <c r="B6" s="34" t="inlineStr">
        <is>
          <t>Die Quote ist ein Vorschlag zur Dokumentation und keine Rechtsberatung.</t>
        </is>
      </c>
      <c r="C6" s="34" t="inlineStr">
        <is>
          <t>Die konkrete Minderungsquote kann je Einzelfall abweichen.</t>
        </is>
      </c>
      <c r="D6" s="34" t="inlineStr">
        <is>
          <t>Bei Unsicherheit rechtliche Beratung oder Mieterberatung einholen.</t>
        </is>
      </c>
    </row>
    <row r="7" ht="60" customHeight="1">
      <c r="A7" s="33" t="inlineStr">
        <is>
          <t>Übersicht</t>
        </is>
      </c>
      <c r="B7" s="33" t="inlineStr">
        <is>
          <t>Das Dashboard fasst Fälle, Beträge, Quoten und Status zusammen.</t>
        </is>
      </c>
      <c r="C7" s="33" t="inlineStr">
        <is>
          <t>Diagramme berücksichtigen den vorbereiteten Arbeitsbereich bis Zeile 101.</t>
        </is>
      </c>
      <c r="D7" s="33" t="inlineStr">
        <is>
          <t>Offene und in Prüfung befindliche Fälle werden rot hervorgehoben.</t>
        </is>
      </c>
    </row>
    <row r="8" ht="60" customHeight="1">
      <c r="A8" s="34" t="inlineStr">
        <is>
          <t>Minderungsschreiben</t>
        </is>
      </c>
      <c r="B8" s="34" t="inlineStr">
        <is>
          <t>Fall-ID auswählen; die Falldaten werden automatisch in die Briefvorlage übernommen.</t>
        </is>
      </c>
      <c r="C8" s="34" t="inlineStr">
        <is>
          <t>Briefdatum und gewünschte Rückmeldefrist sind gelb markiert und editierbar.</t>
        </is>
      </c>
      <c r="D8" s="34" t="inlineStr">
        <is>
          <t>Vor Versand Belege, Fotos, Zählerstände und tatsächliche Daten prüfen.</t>
        </is>
      </c>
    </row>
    <row r="9" ht="60" customHeight="1">
      <c r="A9" s="33" t="inlineStr">
        <is>
          <t>Rechtlicher Hinweis</t>
        </is>
      </c>
      <c r="B9" s="33" t="inlineStr">
        <is>
          <t>Die Arbeitsmappe ist eine Rechen- und Dokumentationshilfe.</t>
        </is>
      </c>
      <c r="C9" s="33" t="inlineStr">
        <is>
          <t>Eine mögliche Rechtsgrundlage kann insbesondere § 536 BGB sein.</t>
        </is>
      </c>
      <c r="D9" s="33" t="inlineStr">
        <is>
          <t>Die tatsächliche Anspruchslage und Höhe einer Mietminderung sind einzelfallabhängig.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2026-08-27T23:35:29Z</dcterms:created>
  <dcterms:modified xmlns:dcterms="http://purl.org/dc/terms/" xmlns:xsi="http://www.w3.org/2001/XMLSchema-instance" xsi:type="dcterms:W3CDTF">2026-08-27T23:35:29Z</dcterms:modified>
</cp:coreProperties>
</file>