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nderungsfälle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'Minderungsfälle'!$A$4:$X$104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0,00 %"/>
    <numFmt numFmtId="167" formatCode="0,00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1F2937"/>
      <sz val="10"/>
    </font>
    <font>
      <name val="Aptos"/>
      <b val="1"/>
      <color rgb="00FFFFFF"/>
      <sz val="11"/>
    </font>
    <font>
      <name val="Aptos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0" pivotButton="0" quotePrefix="0" xfId="0"/>
    <xf numFmtId="164" fontId="4" fillId="6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Rückwirkender Minderungsbetrag je Mangelkategorie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'Auswertung'!C14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'Auswertung'!$A$15:$A$20</f>
            </numRef>
          </cat>
          <val>
            <numRef>
              <f>'Auswertung'!$C$15:$C$20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Mangelkategorie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Verteilung der Fälle nach Status</a:t>
            </a:r>
          </a:p>
        </rich>
      </tx>
    </title>
    <plotArea>
      <pieChart>
        <varyColors val="1"/>
        <ser>
          <idx val="0"/>
          <order val="0"/>
          <tx>
            <strRef>
              <f>'Auswertung'!F14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'Auswertung'!$E$15:$E$17</f>
            </numRef>
          </cat>
          <val>
            <numRef>
              <f>'Auswertung'!$F$15:$F$17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Offener Erstattungsbetrag je Stadt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'Auswertung'!J14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'Auswertung'!$H$15:$H$23</f>
            </numRef>
          </cat>
          <val>
            <numRef>
              <f>'Auswertung'!$J$15:$J$23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Stadt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3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20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37</row>
      <rowOff>0</rowOff>
    </from>
    <ext cx="61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27" customWidth="1" min="3" max="3"/>
    <col width="30" customWidth="1" min="4" max="4"/>
    <col width="16" customWidth="1" min="5" max="5"/>
    <col width="13" customWidth="1" min="6" max="6"/>
    <col width="22" customWidth="1" min="7" max="7"/>
    <col width="38" customWidth="1" min="8" max="8"/>
    <col width="15" customWidth="1" min="9" max="9"/>
    <col width="15" customWidth="1" min="10" max="10"/>
    <col width="15" customWidth="1" min="11" max="11"/>
    <col width="16" customWidth="1" min="12" max="12"/>
    <col width="17" customWidth="1" min="13" max="13"/>
    <col width="21" customWidth="1" min="14" max="14"/>
    <col width="17" customWidth="1" min="15" max="15"/>
    <col width="15" customWidth="1" min="16" max="16"/>
    <col width="16" customWidth="1" min="17" max="17"/>
    <col width="16" customWidth="1" min="18" max="18"/>
    <col width="22" customWidth="1" min="19" max="19"/>
    <col width="24" customWidth="1" min="20" max="20"/>
    <col width="22" customWidth="1" min="21" max="21"/>
    <col width="22" customWidth="1" min="22" max="22"/>
    <col width="20" customWidth="1" min="23" max="23"/>
    <col width="38" customWidth="1" min="24" max="24"/>
  </cols>
  <sheetData>
    <row r="1" ht="26" customHeight="1">
      <c r="A1" s="1" t="inlineStr">
        <is>
          <t>Mietminderung rückwirkend – Fallübersicht</t>
        </is>
      </c>
    </row>
    <row r="2" ht="32" customHeight="1">
      <c r="A2" s="2" t="inlineStr">
        <is>
          <t>Eingabezellen sind hellgelb markiert. Die Berechnung dient als organisatorische Orientierung und ersetzt keine rechtliche Einzelfallprüfung.</t>
        </is>
      </c>
    </row>
    <row r="3"/>
    <row r="4" ht="34" customHeight="1">
      <c r="A4" s="3" t="inlineStr">
        <is>
          <t>Fall-ID</t>
        </is>
      </c>
      <c r="B4" s="3" t="inlineStr">
        <is>
          <t>Mieter/in</t>
        </is>
      </c>
      <c r="C4" s="3" t="inlineStr">
        <is>
          <t>Vermieter/in</t>
        </is>
      </c>
      <c r="D4" s="3" t="inlineStr">
        <is>
          <t>Objekt / Straße</t>
        </is>
      </c>
      <c r="E4" s="3" t="inlineStr">
        <is>
          <t>Stadt</t>
        </is>
      </c>
      <c r="F4" s="3" t="inlineStr">
        <is>
          <t>Mietbeginn</t>
        </is>
      </c>
      <c r="G4" s="3" t="inlineStr">
        <is>
          <t>Mangelkategorie</t>
        </is>
      </c>
      <c r="H4" s="3" t="inlineStr">
        <is>
          <t>Mangelbeschreibung</t>
        </is>
      </c>
      <c r="I4" s="3" t="inlineStr">
        <is>
          <t>Beginn der Beeinträchtigung</t>
        </is>
      </c>
      <c r="J4" s="3" t="inlineStr">
        <is>
          <t>Ende der Beeinträchtigung</t>
        </is>
      </c>
      <c r="K4" s="3" t="inlineStr">
        <is>
          <t>Datum Mängelanzeige</t>
        </is>
      </c>
      <c r="L4" s="3" t="inlineStr">
        <is>
          <t>Datum Kenntnis Vermieter</t>
        </is>
      </c>
      <c r="M4" s="3" t="inlineStr">
        <is>
          <t>Kaltmiete monatlich</t>
        </is>
      </c>
      <c r="N4" s="3" t="inlineStr">
        <is>
          <t>Betriebskosten-Vorauszahlung</t>
        </is>
      </c>
      <c r="O4" s="3" t="inlineStr">
        <is>
          <t>Warmmiete monatlich</t>
        </is>
      </c>
      <c r="P4" s="3" t="inlineStr">
        <is>
          <t>Minderungsquote</t>
        </is>
      </c>
      <c r="Q4" s="3" t="inlineStr">
        <is>
          <t>Berechnungstage</t>
        </is>
      </c>
      <c r="R4" s="3" t="inlineStr">
        <is>
          <t>Minderungsmonate</t>
        </is>
      </c>
      <c r="S4" s="3" t="inlineStr">
        <is>
          <t>Monatlicher Minderungsbetrag</t>
        </is>
      </c>
      <c r="T4" s="3" t="inlineStr">
        <is>
          <t>Rückwirkender Minderungsbetrag</t>
        </is>
      </c>
      <c r="U4" s="3" t="inlineStr">
        <is>
          <t>Bereits erstatteter Betrag</t>
        </is>
      </c>
      <c r="V4" s="3" t="inlineStr">
        <is>
          <t>Offener Erstattungsbetrag</t>
        </is>
      </c>
      <c r="W4" s="3" t="inlineStr">
        <is>
          <t>Status</t>
        </is>
      </c>
      <c r="X4" s="3" t="inlineStr">
        <is>
          <t>Belege / Bemerkungen</t>
        </is>
      </c>
    </row>
    <row r="5">
      <c r="A5" s="4" t="inlineStr">
        <is>
          <t>MM-2026-001</t>
        </is>
      </c>
      <c r="B5" s="4" t="inlineStr">
        <is>
          <t>Thomas Müller</t>
        </is>
      </c>
      <c r="C5" s="5" t="inlineStr">
        <is>
          <t>Hausverwaltung Spreekontor GmbH</t>
        </is>
      </c>
      <c r="D5" s="5" t="inlineStr">
        <is>
          <t>Kastanienallee 45, Wohnung 3. OG</t>
        </is>
      </c>
      <c r="E5" s="4" t="inlineStr">
        <is>
          <t>Berlin</t>
        </is>
      </c>
      <c r="F5" s="6" t="n">
        <v>46023</v>
      </c>
      <c r="G5" s="4" t="inlineStr">
        <is>
          <t>Heizung</t>
        </is>
      </c>
      <c r="H5" s="5" t="inlineStr">
        <is>
          <t>Vollständiger Heizungsausfall in der Wohnung</t>
        </is>
      </c>
      <c r="I5" s="6" t="n">
        <v>46027</v>
      </c>
      <c r="J5" s="6" t="n">
        <v>46053</v>
      </c>
      <c r="K5" s="6" t="n">
        <v>46027</v>
      </c>
      <c r="L5" s="6" t="n">
        <v>46028</v>
      </c>
      <c r="M5" s="7" t="n">
        <v>1150</v>
      </c>
      <c r="N5" s="7" t="n">
        <v>220</v>
      </c>
      <c r="O5" s="8">
        <f>IF(A5="","",IFERROR(M5+N5,0))</f>
        <v/>
      </c>
      <c r="P5" s="9" t="n">
        <v>0.3</v>
      </c>
      <c r="Q5" s="10">
        <f>IF(A5="","",IF(OR(I5="",J5=""),0,IFERROR(MAX(0,J5-I5+1),0)))</f>
        <v/>
      </c>
      <c r="R5" s="11">
        <f>IF(A5="","",IF(Q5=0,0,IFERROR(Q5/30.44,0)))</f>
        <v/>
      </c>
      <c r="S5" s="8">
        <f>IF(A5="","",IFERROR(M5*P5,0))</f>
        <v/>
      </c>
      <c r="T5" s="8">
        <f>IF(A5="","",IFERROR(S5*R5,0))</f>
        <v/>
      </c>
      <c r="U5" s="7" t="n">
        <v>0</v>
      </c>
      <c r="V5" s="8">
        <f>IF(A5="","",IFERROR(MAX(0,T5-U5),0))</f>
        <v/>
      </c>
      <c r="W5" s="12">
        <f>IF(A5="","",IFERROR(IF(V5&gt;0,"Offener Anspruch",IF(T5=0,"Keine Berechnung","Erledigt")),"Keine Berechnung"))</f>
        <v/>
      </c>
      <c r="X5" s="5" t="inlineStr">
        <is>
          <t>Fotos, E-Mail vom 05.01.2026 und Handwerkerbericht vorhanden</t>
        </is>
      </c>
    </row>
    <row r="6">
      <c r="A6" s="4" t="inlineStr">
        <is>
          <t>MM-2026-002</t>
        </is>
      </c>
      <c r="B6" s="4" t="inlineStr">
        <is>
          <t>Sabine Schneider</t>
        </is>
      </c>
      <c r="C6" s="5" t="inlineStr">
        <is>
          <t>Bayerische Wohnraum GmbH</t>
        </is>
      </c>
      <c r="D6" s="5" t="inlineStr">
        <is>
          <t>Lindwurmstraße 118, Wohnung 2. OG</t>
        </is>
      </c>
      <c r="E6" s="4" t="inlineStr">
        <is>
          <t>München</t>
        </is>
      </c>
      <c r="F6" s="6" t="n">
        <v>46054</v>
      </c>
      <c r="G6" s="4" t="inlineStr">
        <is>
          <t>Wasser/Feuchtigkeit</t>
        </is>
      </c>
      <c r="H6" s="5" t="inlineStr">
        <is>
          <t>Feuchtigkeitsschaden an der Außenwand im Schlafzimmer</t>
        </is>
      </c>
      <c r="I6" s="6" t="n">
        <v>46063</v>
      </c>
      <c r="J6" s="6" t="n">
        <v>46105</v>
      </c>
      <c r="K6" s="6" t="n">
        <v>46064</v>
      </c>
      <c r="L6" s="6" t="n">
        <v>46066</v>
      </c>
      <c r="M6" s="7" t="n">
        <v>980</v>
      </c>
      <c r="N6" s="7" t="n">
        <v>190</v>
      </c>
      <c r="O6" s="13">
        <f>IF(A6="","",IFERROR(M6+N6,0))</f>
        <v/>
      </c>
      <c r="P6" s="9" t="n">
        <v>0.2</v>
      </c>
      <c r="Q6" s="14">
        <f>IF(A6="","",IF(OR(I6="",J6=""),0,IFERROR(MAX(0,J6-I6+1),0)))</f>
        <v/>
      </c>
      <c r="R6" s="15">
        <f>IF(A6="","",IF(Q6=0,0,IFERROR(Q6/30.44,0)))</f>
        <v/>
      </c>
      <c r="S6" s="13">
        <f>IF(A6="","",IFERROR(M6*P6,0))</f>
        <v/>
      </c>
      <c r="T6" s="13">
        <f>IF(A6="","",IFERROR(S6*R6,0))</f>
        <v/>
      </c>
      <c r="U6" s="7" t="n">
        <v>100</v>
      </c>
      <c r="V6" s="13">
        <f>IF(A6="","",IFERROR(MAX(0,T6-U6),0))</f>
        <v/>
      </c>
      <c r="W6" s="16">
        <f>IF(A6="","",IFERROR(IF(V6&gt;0,"Offener Anspruch",IF(T6=0,"Keine Berechnung","Erledigt")),"Keine Berechnung"))</f>
        <v/>
      </c>
      <c r="X6" s="5" t="inlineStr">
        <is>
          <t>Fotodokumentation und Schriftverkehr mit Hausverwaltung</t>
        </is>
      </c>
    </row>
    <row r="7">
      <c r="A7" s="4" t="inlineStr">
        <is>
          <t>MM-2026-003</t>
        </is>
      </c>
      <c r="B7" s="4" t="inlineStr">
        <is>
          <t>Michael Fischer</t>
        </is>
      </c>
      <c r="C7" s="5" t="inlineStr">
        <is>
          <t>Elbimmobilien Nord GmbH</t>
        </is>
      </c>
      <c r="D7" s="5" t="inlineStr">
        <is>
          <t>Weidenallee 22, Wohnung 1. OG</t>
        </is>
      </c>
      <c r="E7" s="4" t="inlineStr">
        <is>
          <t>Hamburg</t>
        </is>
      </c>
      <c r="F7" s="6" t="n">
        <v>46082</v>
      </c>
      <c r="G7" s="4" t="inlineStr">
        <is>
          <t>Lärm</t>
        </is>
      </c>
      <c r="H7" s="5" t="inlineStr">
        <is>
          <t>Erheblicher Baulärm durch Fassadensanierung im Nachbarhaus</t>
        </is>
      </c>
      <c r="I7" s="6" t="n">
        <v>46089</v>
      </c>
      <c r="J7" s="6" t="n">
        <v>46132</v>
      </c>
      <c r="K7" s="6" t="n">
        <v>46090</v>
      </c>
      <c r="L7" s="6" t="n">
        <v>46091</v>
      </c>
      <c r="M7" s="7" t="n">
        <v>1200</v>
      </c>
      <c r="N7" s="7" t="n">
        <v>260</v>
      </c>
      <c r="O7" s="8">
        <f>IF(A7="","",IFERROR(M7+N7,0))</f>
        <v/>
      </c>
      <c r="P7" s="9" t="n">
        <v>0.1</v>
      </c>
      <c r="Q7" s="10">
        <f>IF(A7="","",IF(OR(I7="",J7=""),0,IFERROR(MAX(0,J7-I7+1),0)))</f>
        <v/>
      </c>
      <c r="R7" s="11">
        <f>IF(A7="","",IF(Q7=0,0,IFERROR(Q7/30.44,0)))</f>
        <v/>
      </c>
      <c r="S7" s="8">
        <f>IF(A7="","",IFERROR(M7*P7,0))</f>
        <v/>
      </c>
      <c r="T7" s="8">
        <f>IF(A7="","",IFERROR(S7*R7,0))</f>
        <v/>
      </c>
      <c r="U7" s="7" t="n">
        <v>173.46</v>
      </c>
      <c r="V7" s="8">
        <f>IF(A7="","",IFERROR(MAX(0,T7-U7),0))</f>
        <v/>
      </c>
      <c r="W7" s="12">
        <f>IF(A7="","",IFERROR(IF(V7&gt;0,"Offener Anspruch",IF(T7=0,"Keine Berechnung","Erledigt")),"Keine Berechnung"))</f>
        <v/>
      </c>
      <c r="X7" s="5" t="inlineStr">
        <is>
          <t>Lärmprotokoll, Fotos der Baustelle und E-Mail-Korrespondenz</t>
        </is>
      </c>
    </row>
    <row r="8">
      <c r="A8" s="4" t="inlineStr">
        <is>
          <t>MM-2026-004</t>
        </is>
      </c>
      <c r="B8" s="4" t="inlineStr">
        <is>
          <t>Andrea Weber</t>
        </is>
      </c>
      <c r="C8" s="5" t="inlineStr">
        <is>
          <t>Rheinwohnen Köln GmbH</t>
        </is>
      </c>
      <c r="D8" s="5" t="inlineStr">
        <is>
          <t>Venloer Straße 304, Wohnung 4. OG</t>
        </is>
      </c>
      <c r="E8" s="4" t="inlineStr">
        <is>
          <t>Köln</t>
        </is>
      </c>
      <c r="F8" s="6" t="n">
        <v>46113</v>
      </c>
      <c r="G8" s="4" t="inlineStr">
        <is>
          <t>Schimmel</t>
        </is>
      </c>
      <c r="H8" s="5" t="inlineStr">
        <is>
          <t>Schimmelbefall an zwei Außenwänden im Kinderzimmer</t>
        </is>
      </c>
      <c r="I8" s="6" t="n">
        <v>46113</v>
      </c>
      <c r="J8" s="6" t="n">
        <v>46173</v>
      </c>
      <c r="K8" s="6" t="n">
        <v>46113</v>
      </c>
      <c r="L8" s="6" t="n">
        <v>46114</v>
      </c>
      <c r="M8" s="7" t="n">
        <v>1050</v>
      </c>
      <c r="N8" s="7" t="n">
        <v>230</v>
      </c>
      <c r="O8" s="13">
        <f>IF(A8="","",IFERROR(M8+N8,0))</f>
        <v/>
      </c>
      <c r="P8" s="9" t="n">
        <v>0.25</v>
      </c>
      <c r="Q8" s="14">
        <f>IF(A8="","",IF(OR(I8="",J8=""),0,IFERROR(MAX(0,J8-I8+1),0)))</f>
        <v/>
      </c>
      <c r="R8" s="15">
        <f>IF(A8="","",IF(Q8=0,0,IFERROR(Q8/30.44,0)))</f>
        <v/>
      </c>
      <c r="S8" s="13">
        <f>IF(A8="","",IFERROR(M8*P8,0))</f>
        <v/>
      </c>
      <c r="T8" s="13">
        <f>IF(A8="","",IFERROR(S8*R8,0))</f>
        <v/>
      </c>
      <c r="U8" s="7" t="n">
        <v>0</v>
      </c>
      <c r="V8" s="13">
        <f>IF(A8="","",IFERROR(MAX(0,T8-U8),0))</f>
        <v/>
      </c>
      <c r="W8" s="16">
        <f>IF(A8="","",IFERROR(IF(V8&gt;0,"Offener Anspruch",IF(T8=0,"Keine Berechnung","Erledigt")),"Keine Berechnung"))</f>
        <v/>
      </c>
      <c r="X8" s="5" t="inlineStr">
        <is>
          <t>Gutachten angefragt, Fotos und Mängelanzeige per Einwurfeinschreiben</t>
        </is>
      </c>
    </row>
    <row r="9">
      <c r="A9" s="4" t="inlineStr">
        <is>
          <t>MM-2026-005</t>
        </is>
      </c>
      <c r="B9" s="4" t="inlineStr">
        <is>
          <t>Stefan Wagner</t>
        </is>
      </c>
      <c r="C9" s="5" t="inlineStr">
        <is>
          <t>MainTower Immobilien GmbH</t>
        </is>
      </c>
      <c r="D9" s="5" t="inlineStr">
        <is>
          <t>Mainzer Landstraße 196, Wohnung 5. OG</t>
        </is>
      </c>
      <c r="E9" s="4" t="inlineStr">
        <is>
          <t>Frankfurt</t>
        </is>
      </c>
      <c r="F9" s="6" t="n">
        <v>46143</v>
      </c>
      <c r="G9" s="4" t="inlineStr">
        <is>
          <t>Aufzug</t>
        </is>
      </c>
      <c r="H9" s="5" t="inlineStr">
        <is>
          <t>Defekter Aufzug bei Wohnung im fünften Obergeschoss</t>
        </is>
      </c>
      <c r="I9" s="6" t="n">
        <v>46157</v>
      </c>
      <c r="J9" s="6" t="n">
        <v>46187</v>
      </c>
      <c r="K9" s="6" t="n">
        <v>46157</v>
      </c>
      <c r="L9" s="6" t="n">
        <v>46158</v>
      </c>
      <c r="M9" s="7" t="n">
        <v>900</v>
      </c>
      <c r="N9" s="7" t="n">
        <v>180</v>
      </c>
      <c r="O9" s="8">
        <f>IF(A9="","",IFERROR(M9+N9,0))</f>
        <v/>
      </c>
      <c r="P9" s="9" t="n">
        <v>0.08</v>
      </c>
      <c r="Q9" s="10">
        <f>IF(A9="","",IF(OR(I9="",J9=""),0,IFERROR(MAX(0,J9-I9+1),0)))</f>
        <v/>
      </c>
      <c r="R9" s="11">
        <f>IF(A9="","",IF(Q9=0,0,IFERROR(Q9/30.44,0)))</f>
        <v/>
      </c>
      <c r="S9" s="8">
        <f>IF(A9="","",IFERROR(M9*P9,0))</f>
        <v/>
      </c>
      <c r="T9" s="8">
        <f>IF(A9="","",IFERROR(S9*R9,0))</f>
        <v/>
      </c>
      <c r="U9" s="7" t="n">
        <v>73.33</v>
      </c>
      <c r="V9" s="8">
        <f>IF(A9="","",IFERROR(MAX(0,T9-U9),0))</f>
        <v/>
      </c>
      <c r="W9" s="12">
        <f>IF(A9="","",IFERROR(IF(V9&gt;0,"Offener Anspruch",IF(T9=0,"Keine Berechnung","Erledigt")),"Keine Berechnung"))</f>
        <v/>
      </c>
      <c r="X9" s="5" t="inlineStr">
        <is>
          <t>Störungsmeldung, Aushang der Wartungsfirma und Schriftverkehr</t>
        </is>
      </c>
    </row>
    <row r="10">
      <c r="A10" s="4" t="inlineStr">
        <is>
          <t>MM-2026-006</t>
        </is>
      </c>
      <c r="B10" s="4" t="inlineStr">
        <is>
          <t>Petra Becker</t>
        </is>
      </c>
      <c r="C10" s="5" t="inlineStr">
        <is>
          <t>NeckarHaus Verwaltung GmbH</t>
        </is>
      </c>
      <c r="D10" s="5" t="inlineStr">
        <is>
          <t>Rotebühlstraße 86, Wohnung 2. OG</t>
        </is>
      </c>
      <c r="E10" s="4" t="inlineStr">
        <is>
          <t>Stuttgart</t>
        </is>
      </c>
      <c r="F10" s="6" t="n">
        <v>46174</v>
      </c>
      <c r="G10" s="4" t="inlineStr">
        <is>
          <t>Heizung</t>
        </is>
      </c>
      <c r="H10" s="5" t="inlineStr">
        <is>
          <t>Ausfall der Warmwasserversorgung im gesamten Gebäude</t>
        </is>
      </c>
      <c r="I10" s="6" t="n">
        <v>46174</v>
      </c>
      <c r="J10" s="6" t="n">
        <v>46193</v>
      </c>
      <c r="K10" s="6" t="n">
        <v>46174</v>
      </c>
      <c r="L10" s="6" t="n">
        <v>46174</v>
      </c>
      <c r="M10" s="7" t="n">
        <v>1100</v>
      </c>
      <c r="N10" s="7" t="n">
        <v>240</v>
      </c>
      <c r="O10" s="13">
        <f>IF(A10="","",IFERROR(M10+N10,0))</f>
        <v/>
      </c>
      <c r="P10" s="9" t="n">
        <v>0.15</v>
      </c>
      <c r="Q10" s="14">
        <f>IF(A10="","",IF(OR(I10="",J10=""),0,IFERROR(MAX(0,J10-I10+1),0)))</f>
        <v/>
      </c>
      <c r="R10" s="15">
        <f>IF(A10="","",IF(Q10=0,0,IFERROR(Q10/30.44,0)))</f>
        <v/>
      </c>
      <c r="S10" s="13">
        <f>IF(A10="","",IFERROR(M10*P10,0))</f>
        <v/>
      </c>
      <c r="T10" s="13">
        <f>IF(A10="","",IFERROR(S10*R10,0))</f>
        <v/>
      </c>
      <c r="U10" s="7" t="n">
        <v>0</v>
      </c>
      <c r="V10" s="13">
        <f>IF(A10="","",IFERROR(MAX(0,T10-U10),0))</f>
        <v/>
      </c>
      <c r="W10" s="16">
        <f>IF(A10="","",IFERROR(IF(V10&gt;0,"Offener Anspruch",IF(T10=0,"Keine Berechnung","Erledigt")),"Keine Berechnung"))</f>
        <v/>
      </c>
      <c r="X10" s="5" t="inlineStr">
        <is>
          <t>Mängelanzeige, Fotos und Bestätigung des Hausmeisters</t>
        </is>
      </c>
    </row>
    <row r="11">
      <c r="A11" s="4" t="inlineStr">
        <is>
          <t>MM-2026-007</t>
        </is>
      </c>
      <c r="B11" s="4" t="inlineStr">
        <is>
          <t>Andreas Hoffmann</t>
        </is>
      </c>
      <c r="C11" s="5" t="inlineStr">
        <is>
          <t>Rheinland Mietservice GmbH</t>
        </is>
      </c>
      <c r="D11" s="5" t="inlineStr">
        <is>
          <t>Aachener Straße 155, Wohnung 1. OG</t>
        </is>
      </c>
      <c r="E11" s="4" t="inlineStr">
        <is>
          <t>Düsseldorf</t>
        </is>
      </c>
      <c r="F11" s="6" t="n">
        <v>46204</v>
      </c>
      <c r="G11" s="4" t="inlineStr">
        <is>
          <t>Lärm</t>
        </is>
      </c>
      <c r="H11" s="5" t="inlineStr">
        <is>
          <t>Nächtlicher erheblicher Lärm durch Gastronomiebetrieb</t>
        </is>
      </c>
      <c r="I11" s="6" t="n">
        <v>46204</v>
      </c>
      <c r="J11" s="6" t="n">
        <v>46234</v>
      </c>
      <c r="K11" s="6" t="n">
        <v>46205</v>
      </c>
      <c r="L11" s="6" t="n">
        <v>46206</v>
      </c>
      <c r="M11" s="7" t="n">
        <v>1000</v>
      </c>
      <c r="N11" s="7" t="n">
        <v>210</v>
      </c>
      <c r="O11" s="8">
        <f>IF(A11="","",IFERROR(M11+N11,0))</f>
        <v/>
      </c>
      <c r="P11" s="9" t="n">
        <v>0.12</v>
      </c>
      <c r="Q11" s="10">
        <f>IF(A11="","",IF(OR(I11="",J11=""),0,IFERROR(MAX(0,J11-I11+1),0)))</f>
        <v/>
      </c>
      <c r="R11" s="11">
        <f>IF(A11="","",IF(Q11=0,0,IFERROR(Q11/30.44,0)))</f>
        <v/>
      </c>
      <c r="S11" s="8">
        <f>IF(A11="","",IFERROR(M11*P11,0))</f>
        <v/>
      </c>
      <c r="T11" s="8">
        <f>IF(A11="","",IFERROR(S11*R11,0))</f>
        <v/>
      </c>
      <c r="U11" s="7" t="n">
        <v>50</v>
      </c>
      <c r="V11" s="8">
        <f>IF(A11="","",IFERROR(MAX(0,T11-U11),0))</f>
        <v/>
      </c>
      <c r="W11" s="12">
        <f>IF(A11="","",IFERROR(IF(V11&gt;0,"Offener Anspruch",IF(T11=0,"Keine Berechnung","Erledigt")),"Keine Berechnung"))</f>
        <v/>
      </c>
      <c r="X11" s="5" t="inlineStr">
        <is>
          <t>Lärmprotokoll, Zeugenliste und Schreiben an Vermieter</t>
        </is>
      </c>
    </row>
    <row r="12">
      <c r="A12" s="4" t="inlineStr">
        <is>
          <t>MM-2026-008</t>
        </is>
      </c>
      <c r="B12" s="4" t="inlineStr">
        <is>
          <t>Claudia Schäfer</t>
        </is>
      </c>
      <c r="C12" s="5" t="inlineStr">
        <is>
          <t>SachsenWohn GmbH</t>
        </is>
      </c>
      <c r="D12" s="5" t="inlineStr">
        <is>
          <t>Karl-Liebknecht-Straße 74, Wohnung 3. OG</t>
        </is>
      </c>
      <c r="E12" s="4" t="inlineStr">
        <is>
          <t>Leipzig</t>
        </is>
      </c>
      <c r="F12" s="6" t="n">
        <v>46235</v>
      </c>
      <c r="G12" s="4" t="inlineStr">
        <is>
          <t>Wasser/Feuchtigkeit</t>
        </is>
      </c>
      <c r="H12" s="5" t="inlineStr">
        <is>
          <t>Wasserschaden mit Durchfeuchtung der Wohnzimmerdecke</t>
        </is>
      </c>
      <c r="I12" s="6" t="n">
        <v>46235</v>
      </c>
      <c r="J12" s="6" t="n">
        <v>46265</v>
      </c>
      <c r="K12" s="6" t="n">
        <v>46235</v>
      </c>
      <c r="L12" s="6" t="n">
        <v>46236</v>
      </c>
      <c r="M12" s="7" t="n">
        <v>875</v>
      </c>
      <c r="N12" s="7" t="n">
        <v>175</v>
      </c>
      <c r="O12" s="13">
        <f>IF(A12="","",IFERROR(M12+N12,0))</f>
        <v/>
      </c>
      <c r="P12" s="9" t="n">
        <v>0.35</v>
      </c>
      <c r="Q12" s="14">
        <f>IF(A12="","",IF(OR(I12="",J12=""),0,IFERROR(MAX(0,J12-I12+1),0)))</f>
        <v/>
      </c>
      <c r="R12" s="15">
        <f>IF(A12="","",IF(Q12=0,0,IFERROR(Q12/30.44,0)))</f>
        <v/>
      </c>
      <c r="S12" s="13">
        <f>IF(A12="","",IFERROR(M12*P12,0))</f>
        <v/>
      </c>
      <c r="T12" s="13">
        <f>IF(A12="","",IFERROR(S12*R12,0))</f>
        <v/>
      </c>
      <c r="U12" s="7" t="n">
        <v>311.89</v>
      </c>
      <c r="V12" s="13">
        <f>IF(A12="","",IFERROR(MAX(0,T12-U12),0))</f>
        <v/>
      </c>
      <c r="W12" s="16">
        <f>IF(A12="","",IFERROR(IF(V12&gt;0,"Offener Anspruch",IF(T12=0,"Keine Berechnung","Erledigt")),"Keine Berechnung"))</f>
        <v/>
      </c>
      <c r="X12" s="5" t="inlineStr">
        <is>
          <t>Leckagebericht, Fotos, Protokoll und Erstattung dokumentiert</t>
        </is>
      </c>
    </row>
    <row r="13">
      <c r="A13" s="4" t="inlineStr">
        <is>
          <t>MM-2026-009</t>
        </is>
      </c>
      <c r="B13" s="4" t="inlineStr">
        <is>
          <t>Markus Bauer</t>
        </is>
      </c>
      <c r="C13" s="5" t="inlineStr">
        <is>
          <t>Elbflorenz Immobilien GmbH</t>
        </is>
      </c>
      <c r="D13" s="5" t="inlineStr">
        <is>
          <t>Prager Straße 148, Wohnung 4. OG</t>
        </is>
      </c>
      <c r="E13" s="4" t="inlineStr">
        <is>
          <t>Dresden</t>
        </is>
      </c>
      <c r="F13" s="6" t="n">
        <v>46266</v>
      </c>
      <c r="G13" s="4" t="inlineStr">
        <is>
          <t>Sonstiges</t>
        </is>
      </c>
      <c r="H13" s="5" t="inlineStr">
        <is>
          <t>Eingeschränkte Wohnungsnutzung wegen defekter Wohnungstür</t>
        </is>
      </c>
      <c r="I13" s="6" t="n">
        <v>46266</v>
      </c>
      <c r="J13" s="6" t="n">
        <v>46280</v>
      </c>
      <c r="K13" s="6" t="n">
        <v>46266</v>
      </c>
      <c r="L13" s="6" t="n">
        <v>46267</v>
      </c>
      <c r="M13" s="7" t="n">
        <v>950</v>
      </c>
      <c r="N13" s="7" t="n">
        <v>200</v>
      </c>
      <c r="O13" s="8">
        <f>IF(A13="","",IFERROR(M13+N13,0))</f>
        <v/>
      </c>
      <c r="P13" s="9" t="n">
        <v>0.2</v>
      </c>
      <c r="Q13" s="10">
        <f>IF(A13="","",IF(OR(I13="",J13=""),0,IFERROR(MAX(0,J13-I13+1),0)))</f>
        <v/>
      </c>
      <c r="R13" s="11">
        <f>IF(A13="","",IF(Q13=0,0,IFERROR(Q13/30.44,0)))</f>
        <v/>
      </c>
      <c r="S13" s="8">
        <f>IF(A13="","",IFERROR(M13*P13,0))</f>
        <v/>
      </c>
      <c r="T13" s="8">
        <f>IF(A13="","",IFERROR(S13*R13,0))</f>
        <v/>
      </c>
      <c r="U13" s="7" t="n">
        <v>0</v>
      </c>
      <c r="V13" s="8">
        <f>IF(A13="","",IFERROR(MAX(0,T13-U13),0))</f>
        <v/>
      </c>
      <c r="W13" s="12">
        <f>IF(A13="","",IFERROR(IF(V13&gt;0,"Offener Anspruch",IF(T13=0,"Keine Berechnung","Erledigt")),"Keine Berechnung"))</f>
        <v/>
      </c>
      <c r="X13" s="5" t="inlineStr">
        <is>
          <t>Schlüsseldienstbericht, Fotos und Mängelanzeige vorhanden</t>
        </is>
      </c>
    </row>
    <row r="14">
      <c r="A14" s="4" t="n"/>
      <c r="B14" s="4" t="n"/>
      <c r="C14" s="5" t="n"/>
      <c r="D14" s="5" t="n"/>
      <c r="E14" s="4" t="n"/>
      <c r="F14" s="6" t="n"/>
      <c r="G14" s="4" t="n"/>
      <c r="H14" s="5" t="n"/>
      <c r="I14" s="6" t="n"/>
      <c r="J14" s="6" t="n"/>
      <c r="K14" s="6" t="n"/>
      <c r="L14" s="6" t="n"/>
      <c r="M14" s="7" t="n"/>
      <c r="N14" s="7" t="n"/>
      <c r="O14" s="13">
        <f>IF(A14="","",IFERROR(M14+N14,0))</f>
        <v/>
      </c>
      <c r="P14" s="9" t="n"/>
      <c r="Q14" s="14">
        <f>IF(A14="","",IF(OR(I14="",J14=""),0,IFERROR(MAX(0,J14-I14+1),0)))</f>
        <v/>
      </c>
      <c r="R14" s="15">
        <f>IF(A14="","",IF(Q14=0,0,IFERROR(Q14/30.44,0)))</f>
        <v/>
      </c>
      <c r="S14" s="13">
        <f>IF(A14="","",IFERROR(M14*P14,0))</f>
        <v/>
      </c>
      <c r="T14" s="13">
        <f>IF(A14="","",IFERROR(S14*R14,0))</f>
        <v/>
      </c>
      <c r="U14" s="7" t="n"/>
      <c r="V14" s="13">
        <f>IF(A14="","",IFERROR(MAX(0,T14-U14),0))</f>
        <v/>
      </c>
      <c r="W14" s="16">
        <f>IF(A14="","",IFERROR(IF(V14&gt;0,"Offener Anspruch",IF(T14=0,"Keine Berechnung","Erledigt")),"Keine Berechnung"))</f>
        <v/>
      </c>
      <c r="X14" s="5" t="n"/>
    </row>
    <row r="15">
      <c r="A15" s="4" t="n"/>
      <c r="B15" s="4" t="n"/>
      <c r="C15" s="5" t="n"/>
      <c r="D15" s="5" t="n"/>
      <c r="E15" s="4" t="n"/>
      <c r="F15" s="6" t="n"/>
      <c r="G15" s="4" t="n"/>
      <c r="H15" s="5" t="n"/>
      <c r="I15" s="6" t="n"/>
      <c r="J15" s="6" t="n"/>
      <c r="K15" s="6" t="n"/>
      <c r="L15" s="6" t="n"/>
      <c r="M15" s="7" t="n"/>
      <c r="N15" s="7" t="n"/>
      <c r="O15" s="8">
        <f>IF(A15="","",IFERROR(M15+N15,0))</f>
        <v/>
      </c>
      <c r="P15" s="9" t="n"/>
      <c r="Q15" s="10">
        <f>IF(A15="","",IF(OR(I15="",J15=""),0,IFERROR(MAX(0,J15-I15+1),0)))</f>
        <v/>
      </c>
      <c r="R15" s="11">
        <f>IF(A15="","",IF(Q15=0,0,IFERROR(Q15/30.44,0)))</f>
        <v/>
      </c>
      <c r="S15" s="8">
        <f>IF(A15="","",IFERROR(M15*P15,0))</f>
        <v/>
      </c>
      <c r="T15" s="8">
        <f>IF(A15="","",IFERROR(S15*R15,0))</f>
        <v/>
      </c>
      <c r="U15" s="7" t="n"/>
      <c r="V15" s="8">
        <f>IF(A15="","",IFERROR(MAX(0,T15-U15),0))</f>
        <v/>
      </c>
      <c r="W15" s="12">
        <f>IF(A15="","",IFERROR(IF(V15&gt;0,"Offener Anspruch",IF(T15=0,"Keine Berechnung","Erledigt")),"Keine Berechnung"))</f>
        <v/>
      </c>
      <c r="X15" s="5" t="n"/>
    </row>
    <row r="16">
      <c r="A16" s="4" t="n"/>
      <c r="B16" s="4" t="n"/>
      <c r="C16" s="5" t="n"/>
      <c r="D16" s="5" t="n"/>
      <c r="E16" s="4" t="n"/>
      <c r="F16" s="6" t="n"/>
      <c r="G16" s="4" t="n"/>
      <c r="H16" s="5" t="n"/>
      <c r="I16" s="6" t="n"/>
      <c r="J16" s="6" t="n"/>
      <c r="K16" s="6" t="n"/>
      <c r="L16" s="6" t="n"/>
      <c r="M16" s="7" t="n"/>
      <c r="N16" s="7" t="n"/>
      <c r="O16" s="13">
        <f>IF(A16="","",IFERROR(M16+N16,0))</f>
        <v/>
      </c>
      <c r="P16" s="9" t="n"/>
      <c r="Q16" s="14">
        <f>IF(A16="","",IF(OR(I16="",J16=""),0,IFERROR(MAX(0,J16-I16+1),0)))</f>
        <v/>
      </c>
      <c r="R16" s="15">
        <f>IF(A16="","",IF(Q16=0,0,IFERROR(Q16/30.44,0)))</f>
        <v/>
      </c>
      <c r="S16" s="13">
        <f>IF(A16="","",IFERROR(M16*P16,0))</f>
        <v/>
      </c>
      <c r="T16" s="13">
        <f>IF(A16="","",IFERROR(S16*R16,0))</f>
        <v/>
      </c>
      <c r="U16" s="7" t="n"/>
      <c r="V16" s="13">
        <f>IF(A16="","",IFERROR(MAX(0,T16-U16),0))</f>
        <v/>
      </c>
      <c r="W16" s="16">
        <f>IF(A16="","",IFERROR(IF(V16&gt;0,"Offener Anspruch",IF(T16=0,"Keine Berechnung","Erledigt")),"Keine Berechnung"))</f>
        <v/>
      </c>
      <c r="X16" s="5" t="n"/>
    </row>
    <row r="17">
      <c r="A17" s="4" t="n"/>
      <c r="B17" s="4" t="n"/>
      <c r="C17" s="5" t="n"/>
      <c r="D17" s="5" t="n"/>
      <c r="E17" s="4" t="n"/>
      <c r="F17" s="6" t="n"/>
      <c r="G17" s="4" t="n"/>
      <c r="H17" s="5" t="n"/>
      <c r="I17" s="6" t="n"/>
      <c r="J17" s="6" t="n"/>
      <c r="K17" s="6" t="n"/>
      <c r="L17" s="6" t="n"/>
      <c r="M17" s="7" t="n"/>
      <c r="N17" s="7" t="n"/>
      <c r="O17" s="8">
        <f>IF(A17="","",IFERROR(M17+N17,0))</f>
        <v/>
      </c>
      <c r="P17" s="9" t="n"/>
      <c r="Q17" s="10">
        <f>IF(A17="","",IF(OR(I17="",J17=""),0,IFERROR(MAX(0,J17-I17+1),0)))</f>
        <v/>
      </c>
      <c r="R17" s="11">
        <f>IF(A17="","",IF(Q17=0,0,IFERROR(Q17/30.44,0)))</f>
        <v/>
      </c>
      <c r="S17" s="8">
        <f>IF(A17="","",IFERROR(M17*P17,0))</f>
        <v/>
      </c>
      <c r="T17" s="8">
        <f>IF(A17="","",IFERROR(S17*R17,0))</f>
        <v/>
      </c>
      <c r="U17" s="7" t="n"/>
      <c r="V17" s="8">
        <f>IF(A17="","",IFERROR(MAX(0,T17-U17),0))</f>
        <v/>
      </c>
      <c r="W17" s="12">
        <f>IF(A17="","",IFERROR(IF(V17&gt;0,"Offener Anspruch",IF(T17=0,"Keine Berechnung","Erledigt")),"Keine Berechnung"))</f>
        <v/>
      </c>
      <c r="X17" s="5" t="n"/>
    </row>
    <row r="18">
      <c r="A18" s="4" t="n"/>
      <c r="B18" s="4" t="n"/>
      <c r="C18" s="5" t="n"/>
      <c r="D18" s="5" t="n"/>
      <c r="E18" s="4" t="n"/>
      <c r="F18" s="6" t="n"/>
      <c r="G18" s="4" t="n"/>
      <c r="H18" s="5" t="n"/>
      <c r="I18" s="6" t="n"/>
      <c r="J18" s="6" t="n"/>
      <c r="K18" s="6" t="n"/>
      <c r="L18" s="6" t="n"/>
      <c r="M18" s="7" t="n"/>
      <c r="N18" s="7" t="n"/>
      <c r="O18" s="13">
        <f>IF(A18="","",IFERROR(M18+N18,0))</f>
        <v/>
      </c>
      <c r="P18" s="9" t="n"/>
      <c r="Q18" s="14">
        <f>IF(A18="","",IF(OR(I18="",J18=""),0,IFERROR(MAX(0,J18-I18+1),0)))</f>
        <v/>
      </c>
      <c r="R18" s="15">
        <f>IF(A18="","",IF(Q18=0,0,IFERROR(Q18/30.44,0)))</f>
        <v/>
      </c>
      <c r="S18" s="13">
        <f>IF(A18="","",IFERROR(M18*P18,0))</f>
        <v/>
      </c>
      <c r="T18" s="13">
        <f>IF(A18="","",IFERROR(S18*R18,0))</f>
        <v/>
      </c>
      <c r="U18" s="7" t="n"/>
      <c r="V18" s="13">
        <f>IF(A18="","",IFERROR(MAX(0,T18-U18),0))</f>
        <v/>
      </c>
      <c r="W18" s="16">
        <f>IF(A18="","",IFERROR(IF(V18&gt;0,"Offener Anspruch",IF(T18=0,"Keine Berechnung","Erledigt")),"Keine Berechnung"))</f>
        <v/>
      </c>
      <c r="X18" s="5" t="n"/>
    </row>
    <row r="19">
      <c r="A19" s="4" t="n"/>
      <c r="B19" s="4" t="n"/>
      <c r="C19" s="5" t="n"/>
      <c r="D19" s="5" t="n"/>
      <c r="E19" s="4" t="n"/>
      <c r="F19" s="6" t="n"/>
      <c r="G19" s="4" t="n"/>
      <c r="H19" s="5" t="n"/>
      <c r="I19" s="6" t="n"/>
      <c r="J19" s="6" t="n"/>
      <c r="K19" s="6" t="n"/>
      <c r="L19" s="6" t="n"/>
      <c r="M19" s="7" t="n"/>
      <c r="N19" s="7" t="n"/>
      <c r="O19" s="8">
        <f>IF(A19="","",IFERROR(M19+N19,0))</f>
        <v/>
      </c>
      <c r="P19" s="9" t="n"/>
      <c r="Q19" s="10">
        <f>IF(A19="","",IF(OR(I19="",J19=""),0,IFERROR(MAX(0,J19-I19+1),0)))</f>
        <v/>
      </c>
      <c r="R19" s="11">
        <f>IF(A19="","",IF(Q19=0,0,IFERROR(Q19/30.44,0)))</f>
        <v/>
      </c>
      <c r="S19" s="8">
        <f>IF(A19="","",IFERROR(M19*P19,0))</f>
        <v/>
      </c>
      <c r="T19" s="8">
        <f>IF(A19="","",IFERROR(S19*R19,0))</f>
        <v/>
      </c>
      <c r="U19" s="7" t="n"/>
      <c r="V19" s="8">
        <f>IF(A19="","",IFERROR(MAX(0,T19-U19),0))</f>
        <v/>
      </c>
      <c r="W19" s="12">
        <f>IF(A19="","",IFERROR(IF(V19&gt;0,"Offener Anspruch",IF(T19=0,"Keine Berechnung","Erledigt")),"Keine Berechnung"))</f>
        <v/>
      </c>
      <c r="X19" s="5" t="n"/>
    </row>
    <row r="20">
      <c r="A20" s="4" t="n"/>
      <c r="B20" s="4" t="n"/>
      <c r="C20" s="5" t="n"/>
      <c r="D20" s="5" t="n"/>
      <c r="E20" s="4" t="n"/>
      <c r="F20" s="6" t="n"/>
      <c r="G20" s="4" t="n"/>
      <c r="H20" s="5" t="n"/>
      <c r="I20" s="6" t="n"/>
      <c r="J20" s="6" t="n"/>
      <c r="K20" s="6" t="n"/>
      <c r="L20" s="6" t="n"/>
      <c r="M20" s="7" t="n"/>
      <c r="N20" s="7" t="n"/>
      <c r="O20" s="13">
        <f>IF(A20="","",IFERROR(M20+N20,0))</f>
        <v/>
      </c>
      <c r="P20" s="9" t="n"/>
      <c r="Q20" s="14">
        <f>IF(A20="","",IF(OR(I20="",J20=""),0,IFERROR(MAX(0,J20-I20+1),0)))</f>
        <v/>
      </c>
      <c r="R20" s="15">
        <f>IF(A20="","",IF(Q20=0,0,IFERROR(Q20/30.44,0)))</f>
        <v/>
      </c>
      <c r="S20" s="13">
        <f>IF(A20="","",IFERROR(M20*P20,0))</f>
        <v/>
      </c>
      <c r="T20" s="13">
        <f>IF(A20="","",IFERROR(S20*R20,0))</f>
        <v/>
      </c>
      <c r="U20" s="7" t="n"/>
      <c r="V20" s="13">
        <f>IF(A20="","",IFERROR(MAX(0,T20-U20),0))</f>
        <v/>
      </c>
      <c r="W20" s="16">
        <f>IF(A20="","",IFERROR(IF(V20&gt;0,"Offener Anspruch",IF(T20=0,"Keine Berechnung","Erledigt")),"Keine Berechnung"))</f>
        <v/>
      </c>
      <c r="X20" s="5" t="n"/>
    </row>
    <row r="21">
      <c r="A21" s="4" t="n"/>
      <c r="B21" s="4" t="n"/>
      <c r="C21" s="5" t="n"/>
      <c r="D21" s="5" t="n"/>
      <c r="E21" s="4" t="n"/>
      <c r="F21" s="6" t="n"/>
      <c r="G21" s="4" t="n"/>
      <c r="H21" s="5" t="n"/>
      <c r="I21" s="6" t="n"/>
      <c r="J21" s="6" t="n"/>
      <c r="K21" s="6" t="n"/>
      <c r="L21" s="6" t="n"/>
      <c r="M21" s="7" t="n"/>
      <c r="N21" s="7" t="n"/>
      <c r="O21" s="8">
        <f>IF(A21="","",IFERROR(M21+N21,0))</f>
        <v/>
      </c>
      <c r="P21" s="9" t="n"/>
      <c r="Q21" s="10">
        <f>IF(A21="","",IF(OR(I21="",J21=""),0,IFERROR(MAX(0,J21-I21+1),0)))</f>
        <v/>
      </c>
      <c r="R21" s="11">
        <f>IF(A21="","",IF(Q21=0,0,IFERROR(Q21/30.44,0)))</f>
        <v/>
      </c>
      <c r="S21" s="8">
        <f>IF(A21="","",IFERROR(M21*P21,0))</f>
        <v/>
      </c>
      <c r="T21" s="8">
        <f>IF(A21="","",IFERROR(S21*R21,0))</f>
        <v/>
      </c>
      <c r="U21" s="7" t="n"/>
      <c r="V21" s="8">
        <f>IF(A21="","",IFERROR(MAX(0,T21-U21),0))</f>
        <v/>
      </c>
      <c r="W21" s="12">
        <f>IF(A21="","",IFERROR(IF(V21&gt;0,"Offener Anspruch",IF(T21=0,"Keine Berechnung","Erledigt")),"Keine Berechnung"))</f>
        <v/>
      </c>
      <c r="X21" s="5" t="n"/>
    </row>
    <row r="22">
      <c r="A22" s="4" t="n"/>
      <c r="B22" s="4" t="n"/>
      <c r="C22" s="5" t="n"/>
      <c r="D22" s="5" t="n"/>
      <c r="E22" s="4" t="n"/>
      <c r="F22" s="6" t="n"/>
      <c r="G22" s="4" t="n"/>
      <c r="H22" s="5" t="n"/>
      <c r="I22" s="6" t="n"/>
      <c r="J22" s="6" t="n"/>
      <c r="K22" s="6" t="n"/>
      <c r="L22" s="6" t="n"/>
      <c r="M22" s="7" t="n"/>
      <c r="N22" s="7" t="n"/>
      <c r="O22" s="13">
        <f>IF(A22="","",IFERROR(M22+N22,0))</f>
        <v/>
      </c>
      <c r="P22" s="9" t="n"/>
      <c r="Q22" s="14">
        <f>IF(A22="","",IF(OR(I22="",J22=""),0,IFERROR(MAX(0,J22-I22+1),0)))</f>
        <v/>
      </c>
      <c r="R22" s="15">
        <f>IF(A22="","",IF(Q22=0,0,IFERROR(Q22/30.44,0)))</f>
        <v/>
      </c>
      <c r="S22" s="13">
        <f>IF(A22="","",IFERROR(M22*P22,0))</f>
        <v/>
      </c>
      <c r="T22" s="13">
        <f>IF(A22="","",IFERROR(S22*R22,0))</f>
        <v/>
      </c>
      <c r="U22" s="7" t="n"/>
      <c r="V22" s="13">
        <f>IF(A22="","",IFERROR(MAX(0,T22-U22),0))</f>
        <v/>
      </c>
      <c r="W22" s="16">
        <f>IF(A22="","",IFERROR(IF(V22&gt;0,"Offener Anspruch",IF(T22=0,"Keine Berechnung","Erledigt")),"Keine Berechnung"))</f>
        <v/>
      </c>
      <c r="X22" s="5" t="n"/>
    </row>
    <row r="23">
      <c r="A23" s="4" t="n"/>
      <c r="B23" s="4" t="n"/>
      <c r="C23" s="5" t="n"/>
      <c r="D23" s="5" t="n"/>
      <c r="E23" s="4" t="n"/>
      <c r="F23" s="6" t="n"/>
      <c r="G23" s="4" t="n"/>
      <c r="H23" s="5" t="n"/>
      <c r="I23" s="6" t="n"/>
      <c r="J23" s="6" t="n"/>
      <c r="K23" s="6" t="n"/>
      <c r="L23" s="6" t="n"/>
      <c r="M23" s="7" t="n"/>
      <c r="N23" s="7" t="n"/>
      <c r="O23" s="8">
        <f>IF(A23="","",IFERROR(M23+N23,0))</f>
        <v/>
      </c>
      <c r="P23" s="9" t="n"/>
      <c r="Q23" s="10">
        <f>IF(A23="","",IF(OR(I23="",J23=""),0,IFERROR(MAX(0,J23-I23+1),0)))</f>
        <v/>
      </c>
      <c r="R23" s="11">
        <f>IF(A23="","",IF(Q23=0,0,IFERROR(Q23/30.44,0)))</f>
        <v/>
      </c>
      <c r="S23" s="8">
        <f>IF(A23="","",IFERROR(M23*P23,0))</f>
        <v/>
      </c>
      <c r="T23" s="8">
        <f>IF(A23="","",IFERROR(S23*R23,0))</f>
        <v/>
      </c>
      <c r="U23" s="7" t="n"/>
      <c r="V23" s="8">
        <f>IF(A23="","",IFERROR(MAX(0,T23-U23),0))</f>
        <v/>
      </c>
      <c r="W23" s="12">
        <f>IF(A23="","",IFERROR(IF(V23&gt;0,"Offener Anspruch",IF(T23=0,"Keine Berechnung","Erledigt")),"Keine Berechnung"))</f>
        <v/>
      </c>
      <c r="X23" s="5" t="n"/>
    </row>
    <row r="24">
      <c r="A24" s="4" t="n"/>
      <c r="B24" s="4" t="n"/>
      <c r="C24" s="5" t="n"/>
      <c r="D24" s="5" t="n"/>
      <c r="E24" s="4" t="n"/>
      <c r="F24" s="6" t="n"/>
      <c r="G24" s="4" t="n"/>
      <c r="H24" s="5" t="n"/>
      <c r="I24" s="6" t="n"/>
      <c r="J24" s="6" t="n"/>
      <c r="K24" s="6" t="n"/>
      <c r="L24" s="6" t="n"/>
      <c r="M24" s="7" t="n"/>
      <c r="N24" s="7" t="n"/>
      <c r="O24" s="13">
        <f>IF(A24="","",IFERROR(M24+N24,0))</f>
        <v/>
      </c>
      <c r="P24" s="9" t="n"/>
      <c r="Q24" s="14">
        <f>IF(A24="","",IF(OR(I24="",J24=""),0,IFERROR(MAX(0,J24-I24+1),0)))</f>
        <v/>
      </c>
      <c r="R24" s="15">
        <f>IF(A24="","",IF(Q24=0,0,IFERROR(Q24/30.44,0)))</f>
        <v/>
      </c>
      <c r="S24" s="13">
        <f>IF(A24="","",IFERROR(M24*P24,0))</f>
        <v/>
      </c>
      <c r="T24" s="13">
        <f>IF(A24="","",IFERROR(S24*R24,0))</f>
        <v/>
      </c>
      <c r="U24" s="7" t="n"/>
      <c r="V24" s="13">
        <f>IF(A24="","",IFERROR(MAX(0,T24-U24),0))</f>
        <v/>
      </c>
      <c r="W24" s="16">
        <f>IF(A24="","",IFERROR(IF(V24&gt;0,"Offener Anspruch",IF(T24=0,"Keine Berechnung","Erledigt")),"Keine Berechnung"))</f>
        <v/>
      </c>
      <c r="X24" s="5" t="n"/>
    </row>
    <row r="25">
      <c r="A25" s="4" t="n"/>
      <c r="B25" s="4" t="n"/>
      <c r="C25" s="5" t="n"/>
      <c r="D25" s="5" t="n"/>
      <c r="E25" s="4" t="n"/>
      <c r="F25" s="6" t="n"/>
      <c r="G25" s="4" t="n"/>
      <c r="H25" s="5" t="n"/>
      <c r="I25" s="6" t="n"/>
      <c r="J25" s="6" t="n"/>
      <c r="K25" s="6" t="n"/>
      <c r="L25" s="6" t="n"/>
      <c r="M25" s="7" t="n"/>
      <c r="N25" s="7" t="n"/>
      <c r="O25" s="8">
        <f>IF(A25="","",IFERROR(M25+N25,0))</f>
        <v/>
      </c>
      <c r="P25" s="9" t="n"/>
      <c r="Q25" s="10">
        <f>IF(A25="","",IF(OR(I25="",J25=""),0,IFERROR(MAX(0,J25-I25+1),0)))</f>
        <v/>
      </c>
      <c r="R25" s="11">
        <f>IF(A25="","",IF(Q25=0,0,IFERROR(Q25/30.44,0)))</f>
        <v/>
      </c>
      <c r="S25" s="8">
        <f>IF(A25="","",IFERROR(M25*P25,0))</f>
        <v/>
      </c>
      <c r="T25" s="8">
        <f>IF(A25="","",IFERROR(S25*R25,0))</f>
        <v/>
      </c>
      <c r="U25" s="7" t="n"/>
      <c r="V25" s="8">
        <f>IF(A25="","",IFERROR(MAX(0,T25-U25),0))</f>
        <v/>
      </c>
      <c r="W25" s="12">
        <f>IF(A25="","",IFERROR(IF(V25&gt;0,"Offener Anspruch",IF(T25=0,"Keine Berechnung","Erledigt")),"Keine Berechnung"))</f>
        <v/>
      </c>
      <c r="X25" s="5" t="n"/>
    </row>
    <row r="26">
      <c r="A26" s="4" t="n"/>
      <c r="B26" s="4" t="n"/>
      <c r="C26" s="5" t="n"/>
      <c r="D26" s="5" t="n"/>
      <c r="E26" s="4" t="n"/>
      <c r="F26" s="6" t="n"/>
      <c r="G26" s="4" t="n"/>
      <c r="H26" s="5" t="n"/>
      <c r="I26" s="6" t="n"/>
      <c r="J26" s="6" t="n"/>
      <c r="K26" s="6" t="n"/>
      <c r="L26" s="6" t="n"/>
      <c r="M26" s="7" t="n"/>
      <c r="N26" s="7" t="n"/>
      <c r="O26" s="13">
        <f>IF(A26="","",IFERROR(M26+N26,0))</f>
        <v/>
      </c>
      <c r="P26" s="9" t="n"/>
      <c r="Q26" s="14">
        <f>IF(A26="","",IF(OR(I26="",J26=""),0,IFERROR(MAX(0,J26-I26+1),0)))</f>
        <v/>
      </c>
      <c r="R26" s="15">
        <f>IF(A26="","",IF(Q26=0,0,IFERROR(Q26/30.44,0)))</f>
        <v/>
      </c>
      <c r="S26" s="13">
        <f>IF(A26="","",IFERROR(M26*P26,0))</f>
        <v/>
      </c>
      <c r="T26" s="13">
        <f>IF(A26="","",IFERROR(S26*R26,0))</f>
        <v/>
      </c>
      <c r="U26" s="7" t="n"/>
      <c r="V26" s="13">
        <f>IF(A26="","",IFERROR(MAX(0,T26-U26),0))</f>
        <v/>
      </c>
      <c r="W26" s="16">
        <f>IF(A26="","",IFERROR(IF(V26&gt;0,"Offener Anspruch",IF(T26=0,"Keine Berechnung","Erledigt")),"Keine Berechnung"))</f>
        <v/>
      </c>
      <c r="X26" s="5" t="n"/>
    </row>
    <row r="27">
      <c r="A27" s="4" t="n"/>
      <c r="B27" s="4" t="n"/>
      <c r="C27" s="5" t="n"/>
      <c r="D27" s="5" t="n"/>
      <c r="E27" s="4" t="n"/>
      <c r="F27" s="6" t="n"/>
      <c r="G27" s="4" t="n"/>
      <c r="H27" s="5" t="n"/>
      <c r="I27" s="6" t="n"/>
      <c r="J27" s="6" t="n"/>
      <c r="K27" s="6" t="n"/>
      <c r="L27" s="6" t="n"/>
      <c r="M27" s="7" t="n"/>
      <c r="N27" s="7" t="n"/>
      <c r="O27" s="8">
        <f>IF(A27="","",IFERROR(M27+N27,0))</f>
        <v/>
      </c>
      <c r="P27" s="9" t="n"/>
      <c r="Q27" s="10">
        <f>IF(A27="","",IF(OR(I27="",J27=""),0,IFERROR(MAX(0,J27-I27+1),0)))</f>
        <v/>
      </c>
      <c r="R27" s="11">
        <f>IF(A27="","",IF(Q27=0,0,IFERROR(Q27/30.44,0)))</f>
        <v/>
      </c>
      <c r="S27" s="8">
        <f>IF(A27="","",IFERROR(M27*P27,0))</f>
        <v/>
      </c>
      <c r="T27" s="8">
        <f>IF(A27="","",IFERROR(S27*R27,0))</f>
        <v/>
      </c>
      <c r="U27" s="7" t="n"/>
      <c r="V27" s="8">
        <f>IF(A27="","",IFERROR(MAX(0,T27-U27),0))</f>
        <v/>
      </c>
      <c r="W27" s="12">
        <f>IF(A27="","",IFERROR(IF(V27&gt;0,"Offener Anspruch",IF(T27=0,"Keine Berechnung","Erledigt")),"Keine Berechnung"))</f>
        <v/>
      </c>
      <c r="X27" s="5" t="n"/>
    </row>
    <row r="28">
      <c r="A28" s="4" t="n"/>
      <c r="B28" s="4" t="n"/>
      <c r="C28" s="5" t="n"/>
      <c r="D28" s="5" t="n"/>
      <c r="E28" s="4" t="n"/>
      <c r="F28" s="6" t="n"/>
      <c r="G28" s="4" t="n"/>
      <c r="H28" s="5" t="n"/>
      <c r="I28" s="6" t="n"/>
      <c r="J28" s="6" t="n"/>
      <c r="K28" s="6" t="n"/>
      <c r="L28" s="6" t="n"/>
      <c r="M28" s="7" t="n"/>
      <c r="N28" s="7" t="n"/>
      <c r="O28" s="13">
        <f>IF(A28="","",IFERROR(M28+N28,0))</f>
        <v/>
      </c>
      <c r="P28" s="9" t="n"/>
      <c r="Q28" s="14">
        <f>IF(A28="","",IF(OR(I28="",J28=""),0,IFERROR(MAX(0,J28-I28+1),0)))</f>
        <v/>
      </c>
      <c r="R28" s="15">
        <f>IF(A28="","",IF(Q28=0,0,IFERROR(Q28/30.44,0)))</f>
        <v/>
      </c>
      <c r="S28" s="13">
        <f>IF(A28="","",IFERROR(M28*P28,0))</f>
        <v/>
      </c>
      <c r="T28" s="13">
        <f>IF(A28="","",IFERROR(S28*R28,0))</f>
        <v/>
      </c>
      <c r="U28" s="7" t="n"/>
      <c r="V28" s="13">
        <f>IF(A28="","",IFERROR(MAX(0,T28-U28),0))</f>
        <v/>
      </c>
      <c r="W28" s="16">
        <f>IF(A28="","",IFERROR(IF(V28&gt;0,"Offener Anspruch",IF(T28=0,"Keine Berechnung","Erledigt")),"Keine Berechnung"))</f>
        <v/>
      </c>
      <c r="X28" s="5" t="n"/>
    </row>
    <row r="29">
      <c r="A29" s="4" t="n"/>
      <c r="B29" s="4" t="n"/>
      <c r="C29" s="5" t="n"/>
      <c r="D29" s="5" t="n"/>
      <c r="E29" s="4" t="n"/>
      <c r="F29" s="6" t="n"/>
      <c r="G29" s="4" t="n"/>
      <c r="H29" s="5" t="n"/>
      <c r="I29" s="6" t="n"/>
      <c r="J29" s="6" t="n"/>
      <c r="K29" s="6" t="n"/>
      <c r="L29" s="6" t="n"/>
      <c r="M29" s="7" t="n"/>
      <c r="N29" s="7" t="n"/>
      <c r="O29" s="8">
        <f>IF(A29="","",IFERROR(M29+N29,0))</f>
        <v/>
      </c>
      <c r="P29" s="9" t="n"/>
      <c r="Q29" s="10">
        <f>IF(A29="","",IF(OR(I29="",J29=""),0,IFERROR(MAX(0,J29-I29+1),0)))</f>
        <v/>
      </c>
      <c r="R29" s="11">
        <f>IF(A29="","",IF(Q29=0,0,IFERROR(Q29/30.44,0)))</f>
        <v/>
      </c>
      <c r="S29" s="8">
        <f>IF(A29="","",IFERROR(M29*P29,0))</f>
        <v/>
      </c>
      <c r="T29" s="8">
        <f>IF(A29="","",IFERROR(S29*R29,0))</f>
        <v/>
      </c>
      <c r="U29" s="7" t="n"/>
      <c r="V29" s="8">
        <f>IF(A29="","",IFERROR(MAX(0,T29-U29),0))</f>
        <v/>
      </c>
      <c r="W29" s="12">
        <f>IF(A29="","",IFERROR(IF(V29&gt;0,"Offener Anspruch",IF(T29=0,"Keine Berechnung","Erledigt")),"Keine Berechnung"))</f>
        <v/>
      </c>
      <c r="X29" s="5" t="n"/>
    </row>
    <row r="30">
      <c r="A30" s="4" t="n"/>
      <c r="B30" s="4" t="n"/>
      <c r="C30" s="5" t="n"/>
      <c r="D30" s="5" t="n"/>
      <c r="E30" s="4" t="n"/>
      <c r="F30" s="6" t="n"/>
      <c r="G30" s="4" t="n"/>
      <c r="H30" s="5" t="n"/>
      <c r="I30" s="6" t="n"/>
      <c r="J30" s="6" t="n"/>
      <c r="K30" s="6" t="n"/>
      <c r="L30" s="6" t="n"/>
      <c r="M30" s="7" t="n"/>
      <c r="N30" s="7" t="n"/>
      <c r="O30" s="13">
        <f>IF(A30="","",IFERROR(M30+N30,0))</f>
        <v/>
      </c>
      <c r="P30" s="9" t="n"/>
      <c r="Q30" s="14">
        <f>IF(A30="","",IF(OR(I30="",J30=""),0,IFERROR(MAX(0,J30-I30+1),0)))</f>
        <v/>
      </c>
      <c r="R30" s="15">
        <f>IF(A30="","",IF(Q30=0,0,IFERROR(Q30/30.44,0)))</f>
        <v/>
      </c>
      <c r="S30" s="13">
        <f>IF(A30="","",IFERROR(M30*P30,0))</f>
        <v/>
      </c>
      <c r="T30" s="13">
        <f>IF(A30="","",IFERROR(S30*R30,0))</f>
        <v/>
      </c>
      <c r="U30" s="7" t="n"/>
      <c r="V30" s="13">
        <f>IF(A30="","",IFERROR(MAX(0,T30-U30),0))</f>
        <v/>
      </c>
      <c r="W30" s="16">
        <f>IF(A30="","",IFERROR(IF(V30&gt;0,"Offener Anspruch",IF(T30=0,"Keine Berechnung","Erledigt")),"Keine Berechnung"))</f>
        <v/>
      </c>
      <c r="X30" s="5" t="n"/>
    </row>
    <row r="31">
      <c r="A31" s="4" t="n"/>
      <c r="B31" s="4" t="n"/>
      <c r="C31" s="5" t="n"/>
      <c r="D31" s="5" t="n"/>
      <c r="E31" s="4" t="n"/>
      <c r="F31" s="6" t="n"/>
      <c r="G31" s="4" t="n"/>
      <c r="H31" s="5" t="n"/>
      <c r="I31" s="6" t="n"/>
      <c r="J31" s="6" t="n"/>
      <c r="K31" s="6" t="n"/>
      <c r="L31" s="6" t="n"/>
      <c r="M31" s="7" t="n"/>
      <c r="N31" s="7" t="n"/>
      <c r="O31" s="8">
        <f>IF(A31="","",IFERROR(M31+N31,0))</f>
        <v/>
      </c>
      <c r="P31" s="9" t="n"/>
      <c r="Q31" s="10">
        <f>IF(A31="","",IF(OR(I31="",J31=""),0,IFERROR(MAX(0,J31-I31+1),0)))</f>
        <v/>
      </c>
      <c r="R31" s="11">
        <f>IF(A31="","",IF(Q31=0,0,IFERROR(Q31/30.44,0)))</f>
        <v/>
      </c>
      <c r="S31" s="8">
        <f>IF(A31="","",IFERROR(M31*P31,0))</f>
        <v/>
      </c>
      <c r="T31" s="8">
        <f>IF(A31="","",IFERROR(S31*R31,0))</f>
        <v/>
      </c>
      <c r="U31" s="7" t="n"/>
      <c r="V31" s="8">
        <f>IF(A31="","",IFERROR(MAX(0,T31-U31),0))</f>
        <v/>
      </c>
      <c r="W31" s="12">
        <f>IF(A31="","",IFERROR(IF(V31&gt;0,"Offener Anspruch",IF(T31=0,"Keine Berechnung","Erledigt")),"Keine Berechnung"))</f>
        <v/>
      </c>
      <c r="X31" s="5" t="n"/>
    </row>
    <row r="32">
      <c r="A32" s="4" t="n"/>
      <c r="B32" s="4" t="n"/>
      <c r="C32" s="5" t="n"/>
      <c r="D32" s="5" t="n"/>
      <c r="E32" s="4" t="n"/>
      <c r="F32" s="6" t="n"/>
      <c r="G32" s="4" t="n"/>
      <c r="H32" s="5" t="n"/>
      <c r="I32" s="6" t="n"/>
      <c r="J32" s="6" t="n"/>
      <c r="K32" s="6" t="n"/>
      <c r="L32" s="6" t="n"/>
      <c r="M32" s="7" t="n"/>
      <c r="N32" s="7" t="n"/>
      <c r="O32" s="13">
        <f>IF(A32="","",IFERROR(M32+N32,0))</f>
        <v/>
      </c>
      <c r="P32" s="9" t="n"/>
      <c r="Q32" s="14">
        <f>IF(A32="","",IF(OR(I32="",J32=""),0,IFERROR(MAX(0,J32-I32+1),0)))</f>
        <v/>
      </c>
      <c r="R32" s="15">
        <f>IF(A32="","",IF(Q32=0,0,IFERROR(Q32/30.44,0)))</f>
        <v/>
      </c>
      <c r="S32" s="13">
        <f>IF(A32="","",IFERROR(M32*P32,0))</f>
        <v/>
      </c>
      <c r="T32" s="13">
        <f>IF(A32="","",IFERROR(S32*R32,0))</f>
        <v/>
      </c>
      <c r="U32" s="7" t="n"/>
      <c r="V32" s="13">
        <f>IF(A32="","",IFERROR(MAX(0,T32-U32),0))</f>
        <v/>
      </c>
      <c r="W32" s="16">
        <f>IF(A32="","",IFERROR(IF(V32&gt;0,"Offener Anspruch",IF(T32=0,"Keine Berechnung","Erledigt")),"Keine Berechnung"))</f>
        <v/>
      </c>
      <c r="X32" s="5" t="n"/>
    </row>
    <row r="33">
      <c r="A33" s="4" t="n"/>
      <c r="B33" s="4" t="n"/>
      <c r="C33" s="5" t="n"/>
      <c r="D33" s="5" t="n"/>
      <c r="E33" s="4" t="n"/>
      <c r="F33" s="6" t="n"/>
      <c r="G33" s="4" t="n"/>
      <c r="H33" s="5" t="n"/>
      <c r="I33" s="6" t="n"/>
      <c r="J33" s="6" t="n"/>
      <c r="K33" s="6" t="n"/>
      <c r="L33" s="6" t="n"/>
      <c r="M33" s="7" t="n"/>
      <c r="N33" s="7" t="n"/>
      <c r="O33" s="8">
        <f>IF(A33="","",IFERROR(M33+N33,0))</f>
        <v/>
      </c>
      <c r="P33" s="9" t="n"/>
      <c r="Q33" s="10">
        <f>IF(A33="","",IF(OR(I33="",J33=""),0,IFERROR(MAX(0,J33-I33+1),0)))</f>
        <v/>
      </c>
      <c r="R33" s="11">
        <f>IF(A33="","",IF(Q33=0,0,IFERROR(Q33/30.44,0)))</f>
        <v/>
      </c>
      <c r="S33" s="8">
        <f>IF(A33="","",IFERROR(M33*P33,0))</f>
        <v/>
      </c>
      <c r="T33" s="8">
        <f>IF(A33="","",IFERROR(S33*R33,0))</f>
        <v/>
      </c>
      <c r="U33" s="7" t="n"/>
      <c r="V33" s="8">
        <f>IF(A33="","",IFERROR(MAX(0,T33-U33),0))</f>
        <v/>
      </c>
      <c r="W33" s="12">
        <f>IF(A33="","",IFERROR(IF(V33&gt;0,"Offener Anspruch",IF(T33=0,"Keine Berechnung","Erledigt")),"Keine Berechnung"))</f>
        <v/>
      </c>
      <c r="X33" s="5" t="n"/>
    </row>
    <row r="34">
      <c r="A34" s="4" t="n"/>
      <c r="B34" s="4" t="n"/>
      <c r="C34" s="5" t="n"/>
      <c r="D34" s="5" t="n"/>
      <c r="E34" s="4" t="n"/>
      <c r="F34" s="6" t="n"/>
      <c r="G34" s="4" t="n"/>
      <c r="H34" s="5" t="n"/>
      <c r="I34" s="6" t="n"/>
      <c r="J34" s="6" t="n"/>
      <c r="K34" s="6" t="n"/>
      <c r="L34" s="6" t="n"/>
      <c r="M34" s="7" t="n"/>
      <c r="N34" s="7" t="n"/>
      <c r="O34" s="13">
        <f>IF(A34="","",IFERROR(M34+N34,0))</f>
        <v/>
      </c>
      <c r="P34" s="9" t="n"/>
      <c r="Q34" s="14">
        <f>IF(A34="","",IF(OR(I34="",J34=""),0,IFERROR(MAX(0,J34-I34+1),0)))</f>
        <v/>
      </c>
      <c r="R34" s="15">
        <f>IF(A34="","",IF(Q34=0,0,IFERROR(Q34/30.44,0)))</f>
        <v/>
      </c>
      <c r="S34" s="13">
        <f>IF(A34="","",IFERROR(M34*P34,0))</f>
        <v/>
      </c>
      <c r="T34" s="13">
        <f>IF(A34="","",IFERROR(S34*R34,0))</f>
        <v/>
      </c>
      <c r="U34" s="7" t="n"/>
      <c r="V34" s="13">
        <f>IF(A34="","",IFERROR(MAX(0,T34-U34),0))</f>
        <v/>
      </c>
      <c r="W34" s="16">
        <f>IF(A34="","",IFERROR(IF(V34&gt;0,"Offener Anspruch",IF(T34=0,"Keine Berechnung","Erledigt")),"Keine Berechnung"))</f>
        <v/>
      </c>
      <c r="X34" s="5" t="n"/>
    </row>
    <row r="35">
      <c r="A35" s="4" t="n"/>
      <c r="B35" s="4" t="n"/>
      <c r="C35" s="5" t="n"/>
      <c r="D35" s="5" t="n"/>
      <c r="E35" s="4" t="n"/>
      <c r="F35" s="6" t="n"/>
      <c r="G35" s="4" t="n"/>
      <c r="H35" s="5" t="n"/>
      <c r="I35" s="6" t="n"/>
      <c r="J35" s="6" t="n"/>
      <c r="K35" s="6" t="n"/>
      <c r="L35" s="6" t="n"/>
      <c r="M35" s="7" t="n"/>
      <c r="N35" s="7" t="n"/>
      <c r="O35" s="8">
        <f>IF(A35="","",IFERROR(M35+N35,0))</f>
        <v/>
      </c>
      <c r="P35" s="9" t="n"/>
      <c r="Q35" s="10">
        <f>IF(A35="","",IF(OR(I35="",J35=""),0,IFERROR(MAX(0,J35-I35+1),0)))</f>
        <v/>
      </c>
      <c r="R35" s="11">
        <f>IF(A35="","",IF(Q35=0,0,IFERROR(Q35/30.44,0)))</f>
        <v/>
      </c>
      <c r="S35" s="8">
        <f>IF(A35="","",IFERROR(M35*P35,0))</f>
        <v/>
      </c>
      <c r="T35" s="8">
        <f>IF(A35="","",IFERROR(S35*R35,0))</f>
        <v/>
      </c>
      <c r="U35" s="7" t="n"/>
      <c r="V35" s="8">
        <f>IF(A35="","",IFERROR(MAX(0,T35-U35),0))</f>
        <v/>
      </c>
      <c r="W35" s="12">
        <f>IF(A35="","",IFERROR(IF(V35&gt;0,"Offener Anspruch",IF(T35=0,"Keine Berechnung","Erledigt")),"Keine Berechnung"))</f>
        <v/>
      </c>
      <c r="X35" s="5" t="n"/>
    </row>
    <row r="36">
      <c r="A36" s="4" t="n"/>
      <c r="B36" s="4" t="n"/>
      <c r="C36" s="5" t="n"/>
      <c r="D36" s="5" t="n"/>
      <c r="E36" s="4" t="n"/>
      <c r="F36" s="6" t="n"/>
      <c r="G36" s="4" t="n"/>
      <c r="H36" s="5" t="n"/>
      <c r="I36" s="6" t="n"/>
      <c r="J36" s="6" t="n"/>
      <c r="K36" s="6" t="n"/>
      <c r="L36" s="6" t="n"/>
      <c r="M36" s="7" t="n"/>
      <c r="N36" s="7" t="n"/>
      <c r="O36" s="13">
        <f>IF(A36="","",IFERROR(M36+N36,0))</f>
        <v/>
      </c>
      <c r="P36" s="9" t="n"/>
      <c r="Q36" s="14">
        <f>IF(A36="","",IF(OR(I36="",J36=""),0,IFERROR(MAX(0,J36-I36+1),0)))</f>
        <v/>
      </c>
      <c r="R36" s="15">
        <f>IF(A36="","",IF(Q36=0,0,IFERROR(Q36/30.44,0)))</f>
        <v/>
      </c>
      <c r="S36" s="13">
        <f>IF(A36="","",IFERROR(M36*P36,0))</f>
        <v/>
      </c>
      <c r="T36" s="13">
        <f>IF(A36="","",IFERROR(S36*R36,0))</f>
        <v/>
      </c>
      <c r="U36" s="7" t="n"/>
      <c r="V36" s="13">
        <f>IF(A36="","",IFERROR(MAX(0,T36-U36),0))</f>
        <v/>
      </c>
      <c r="W36" s="16">
        <f>IF(A36="","",IFERROR(IF(V36&gt;0,"Offener Anspruch",IF(T36=0,"Keine Berechnung","Erledigt")),"Keine Berechnung"))</f>
        <v/>
      </c>
      <c r="X36" s="5" t="n"/>
    </row>
    <row r="37">
      <c r="A37" s="4" t="n"/>
      <c r="B37" s="4" t="n"/>
      <c r="C37" s="5" t="n"/>
      <c r="D37" s="5" t="n"/>
      <c r="E37" s="4" t="n"/>
      <c r="F37" s="6" t="n"/>
      <c r="G37" s="4" t="n"/>
      <c r="H37" s="5" t="n"/>
      <c r="I37" s="6" t="n"/>
      <c r="J37" s="6" t="n"/>
      <c r="K37" s="6" t="n"/>
      <c r="L37" s="6" t="n"/>
      <c r="M37" s="7" t="n"/>
      <c r="N37" s="7" t="n"/>
      <c r="O37" s="8">
        <f>IF(A37="","",IFERROR(M37+N37,0))</f>
        <v/>
      </c>
      <c r="P37" s="9" t="n"/>
      <c r="Q37" s="10">
        <f>IF(A37="","",IF(OR(I37="",J37=""),0,IFERROR(MAX(0,J37-I37+1),0)))</f>
        <v/>
      </c>
      <c r="R37" s="11">
        <f>IF(A37="","",IF(Q37=0,0,IFERROR(Q37/30.44,0)))</f>
        <v/>
      </c>
      <c r="S37" s="8">
        <f>IF(A37="","",IFERROR(M37*P37,0))</f>
        <v/>
      </c>
      <c r="T37" s="8">
        <f>IF(A37="","",IFERROR(S37*R37,0))</f>
        <v/>
      </c>
      <c r="U37" s="7" t="n"/>
      <c r="V37" s="8">
        <f>IF(A37="","",IFERROR(MAX(0,T37-U37),0))</f>
        <v/>
      </c>
      <c r="W37" s="12">
        <f>IF(A37="","",IFERROR(IF(V37&gt;0,"Offener Anspruch",IF(T37=0,"Keine Berechnung","Erledigt")),"Keine Berechnung"))</f>
        <v/>
      </c>
      <c r="X37" s="5" t="n"/>
    </row>
    <row r="38">
      <c r="A38" s="4" t="n"/>
      <c r="B38" s="4" t="n"/>
      <c r="C38" s="5" t="n"/>
      <c r="D38" s="5" t="n"/>
      <c r="E38" s="4" t="n"/>
      <c r="F38" s="6" t="n"/>
      <c r="G38" s="4" t="n"/>
      <c r="H38" s="5" t="n"/>
      <c r="I38" s="6" t="n"/>
      <c r="J38" s="6" t="n"/>
      <c r="K38" s="6" t="n"/>
      <c r="L38" s="6" t="n"/>
      <c r="M38" s="7" t="n"/>
      <c r="N38" s="7" t="n"/>
      <c r="O38" s="13">
        <f>IF(A38="","",IFERROR(M38+N38,0))</f>
        <v/>
      </c>
      <c r="P38" s="9" t="n"/>
      <c r="Q38" s="14">
        <f>IF(A38="","",IF(OR(I38="",J38=""),0,IFERROR(MAX(0,J38-I38+1),0)))</f>
        <v/>
      </c>
      <c r="R38" s="15">
        <f>IF(A38="","",IF(Q38=0,0,IFERROR(Q38/30.44,0)))</f>
        <v/>
      </c>
      <c r="S38" s="13">
        <f>IF(A38="","",IFERROR(M38*P38,0))</f>
        <v/>
      </c>
      <c r="T38" s="13">
        <f>IF(A38="","",IFERROR(S38*R38,0))</f>
        <v/>
      </c>
      <c r="U38" s="7" t="n"/>
      <c r="V38" s="13">
        <f>IF(A38="","",IFERROR(MAX(0,T38-U38),0))</f>
        <v/>
      </c>
      <c r="W38" s="16">
        <f>IF(A38="","",IFERROR(IF(V38&gt;0,"Offener Anspruch",IF(T38=0,"Keine Berechnung","Erledigt")),"Keine Berechnung"))</f>
        <v/>
      </c>
      <c r="X38" s="5" t="n"/>
    </row>
    <row r="39">
      <c r="A39" s="4" t="n"/>
      <c r="B39" s="4" t="n"/>
      <c r="C39" s="5" t="n"/>
      <c r="D39" s="5" t="n"/>
      <c r="E39" s="4" t="n"/>
      <c r="F39" s="6" t="n"/>
      <c r="G39" s="4" t="n"/>
      <c r="H39" s="5" t="n"/>
      <c r="I39" s="6" t="n"/>
      <c r="J39" s="6" t="n"/>
      <c r="K39" s="6" t="n"/>
      <c r="L39" s="6" t="n"/>
      <c r="M39" s="7" t="n"/>
      <c r="N39" s="7" t="n"/>
      <c r="O39" s="8">
        <f>IF(A39="","",IFERROR(M39+N39,0))</f>
        <v/>
      </c>
      <c r="P39" s="9" t="n"/>
      <c r="Q39" s="10">
        <f>IF(A39="","",IF(OR(I39="",J39=""),0,IFERROR(MAX(0,J39-I39+1),0)))</f>
        <v/>
      </c>
      <c r="R39" s="11">
        <f>IF(A39="","",IF(Q39=0,0,IFERROR(Q39/30.44,0)))</f>
        <v/>
      </c>
      <c r="S39" s="8">
        <f>IF(A39="","",IFERROR(M39*P39,0))</f>
        <v/>
      </c>
      <c r="T39" s="8">
        <f>IF(A39="","",IFERROR(S39*R39,0))</f>
        <v/>
      </c>
      <c r="U39" s="7" t="n"/>
      <c r="V39" s="8">
        <f>IF(A39="","",IFERROR(MAX(0,T39-U39),0))</f>
        <v/>
      </c>
      <c r="W39" s="12">
        <f>IF(A39="","",IFERROR(IF(V39&gt;0,"Offener Anspruch",IF(T39=0,"Keine Berechnung","Erledigt")),"Keine Berechnung"))</f>
        <v/>
      </c>
      <c r="X39" s="5" t="n"/>
    </row>
    <row r="40">
      <c r="A40" s="4" t="n"/>
      <c r="B40" s="4" t="n"/>
      <c r="C40" s="5" t="n"/>
      <c r="D40" s="5" t="n"/>
      <c r="E40" s="4" t="n"/>
      <c r="F40" s="6" t="n"/>
      <c r="G40" s="4" t="n"/>
      <c r="H40" s="5" t="n"/>
      <c r="I40" s="6" t="n"/>
      <c r="J40" s="6" t="n"/>
      <c r="K40" s="6" t="n"/>
      <c r="L40" s="6" t="n"/>
      <c r="M40" s="7" t="n"/>
      <c r="N40" s="7" t="n"/>
      <c r="O40" s="13">
        <f>IF(A40="","",IFERROR(M40+N40,0))</f>
        <v/>
      </c>
      <c r="P40" s="9" t="n"/>
      <c r="Q40" s="14">
        <f>IF(A40="","",IF(OR(I40="",J40=""),0,IFERROR(MAX(0,J40-I40+1),0)))</f>
        <v/>
      </c>
      <c r="R40" s="15">
        <f>IF(A40="","",IF(Q40=0,0,IFERROR(Q40/30.44,0)))</f>
        <v/>
      </c>
      <c r="S40" s="13">
        <f>IF(A40="","",IFERROR(M40*P40,0))</f>
        <v/>
      </c>
      <c r="T40" s="13">
        <f>IF(A40="","",IFERROR(S40*R40,0))</f>
        <v/>
      </c>
      <c r="U40" s="7" t="n"/>
      <c r="V40" s="13">
        <f>IF(A40="","",IFERROR(MAX(0,T40-U40),0))</f>
        <v/>
      </c>
      <c r="W40" s="16">
        <f>IF(A40="","",IFERROR(IF(V40&gt;0,"Offener Anspruch",IF(T40=0,"Keine Berechnung","Erledigt")),"Keine Berechnung"))</f>
        <v/>
      </c>
      <c r="X40" s="5" t="n"/>
    </row>
    <row r="41">
      <c r="A41" s="4" t="n"/>
      <c r="B41" s="4" t="n"/>
      <c r="C41" s="5" t="n"/>
      <c r="D41" s="5" t="n"/>
      <c r="E41" s="4" t="n"/>
      <c r="F41" s="6" t="n"/>
      <c r="G41" s="4" t="n"/>
      <c r="H41" s="5" t="n"/>
      <c r="I41" s="6" t="n"/>
      <c r="J41" s="6" t="n"/>
      <c r="K41" s="6" t="n"/>
      <c r="L41" s="6" t="n"/>
      <c r="M41" s="7" t="n"/>
      <c r="N41" s="7" t="n"/>
      <c r="O41" s="8">
        <f>IF(A41="","",IFERROR(M41+N41,0))</f>
        <v/>
      </c>
      <c r="P41" s="9" t="n"/>
      <c r="Q41" s="10">
        <f>IF(A41="","",IF(OR(I41="",J41=""),0,IFERROR(MAX(0,J41-I41+1),0)))</f>
        <v/>
      </c>
      <c r="R41" s="11">
        <f>IF(A41="","",IF(Q41=0,0,IFERROR(Q41/30.44,0)))</f>
        <v/>
      </c>
      <c r="S41" s="8">
        <f>IF(A41="","",IFERROR(M41*P41,0))</f>
        <v/>
      </c>
      <c r="T41" s="8">
        <f>IF(A41="","",IFERROR(S41*R41,0))</f>
        <v/>
      </c>
      <c r="U41" s="7" t="n"/>
      <c r="V41" s="8">
        <f>IF(A41="","",IFERROR(MAX(0,T41-U41),0))</f>
        <v/>
      </c>
      <c r="W41" s="12">
        <f>IF(A41="","",IFERROR(IF(V41&gt;0,"Offener Anspruch",IF(T41=0,"Keine Berechnung","Erledigt")),"Keine Berechnung"))</f>
        <v/>
      </c>
      <c r="X41" s="5" t="n"/>
    </row>
    <row r="42">
      <c r="A42" s="4" t="n"/>
      <c r="B42" s="4" t="n"/>
      <c r="C42" s="5" t="n"/>
      <c r="D42" s="5" t="n"/>
      <c r="E42" s="4" t="n"/>
      <c r="F42" s="6" t="n"/>
      <c r="G42" s="4" t="n"/>
      <c r="H42" s="5" t="n"/>
      <c r="I42" s="6" t="n"/>
      <c r="J42" s="6" t="n"/>
      <c r="K42" s="6" t="n"/>
      <c r="L42" s="6" t="n"/>
      <c r="M42" s="7" t="n"/>
      <c r="N42" s="7" t="n"/>
      <c r="O42" s="13">
        <f>IF(A42="","",IFERROR(M42+N42,0))</f>
        <v/>
      </c>
      <c r="P42" s="9" t="n"/>
      <c r="Q42" s="14">
        <f>IF(A42="","",IF(OR(I42="",J42=""),0,IFERROR(MAX(0,J42-I42+1),0)))</f>
        <v/>
      </c>
      <c r="R42" s="15">
        <f>IF(A42="","",IF(Q42=0,0,IFERROR(Q42/30.44,0)))</f>
        <v/>
      </c>
      <c r="S42" s="13">
        <f>IF(A42="","",IFERROR(M42*P42,0))</f>
        <v/>
      </c>
      <c r="T42" s="13">
        <f>IF(A42="","",IFERROR(S42*R42,0))</f>
        <v/>
      </c>
      <c r="U42" s="7" t="n"/>
      <c r="V42" s="13">
        <f>IF(A42="","",IFERROR(MAX(0,T42-U42),0))</f>
        <v/>
      </c>
      <c r="W42" s="16">
        <f>IF(A42="","",IFERROR(IF(V42&gt;0,"Offener Anspruch",IF(T42=0,"Keine Berechnung","Erledigt")),"Keine Berechnung"))</f>
        <v/>
      </c>
      <c r="X42" s="5" t="n"/>
    </row>
    <row r="43">
      <c r="A43" s="4" t="n"/>
      <c r="B43" s="4" t="n"/>
      <c r="C43" s="5" t="n"/>
      <c r="D43" s="5" t="n"/>
      <c r="E43" s="4" t="n"/>
      <c r="F43" s="6" t="n"/>
      <c r="G43" s="4" t="n"/>
      <c r="H43" s="5" t="n"/>
      <c r="I43" s="6" t="n"/>
      <c r="J43" s="6" t="n"/>
      <c r="K43" s="6" t="n"/>
      <c r="L43" s="6" t="n"/>
      <c r="M43" s="7" t="n"/>
      <c r="N43" s="7" t="n"/>
      <c r="O43" s="8">
        <f>IF(A43="","",IFERROR(M43+N43,0))</f>
        <v/>
      </c>
      <c r="P43" s="9" t="n"/>
      <c r="Q43" s="10">
        <f>IF(A43="","",IF(OR(I43="",J43=""),0,IFERROR(MAX(0,J43-I43+1),0)))</f>
        <v/>
      </c>
      <c r="R43" s="11">
        <f>IF(A43="","",IF(Q43=0,0,IFERROR(Q43/30.44,0)))</f>
        <v/>
      </c>
      <c r="S43" s="8">
        <f>IF(A43="","",IFERROR(M43*P43,0))</f>
        <v/>
      </c>
      <c r="T43" s="8">
        <f>IF(A43="","",IFERROR(S43*R43,0))</f>
        <v/>
      </c>
      <c r="U43" s="7" t="n"/>
      <c r="V43" s="8">
        <f>IF(A43="","",IFERROR(MAX(0,T43-U43),0))</f>
        <v/>
      </c>
      <c r="W43" s="12">
        <f>IF(A43="","",IFERROR(IF(V43&gt;0,"Offener Anspruch",IF(T43=0,"Keine Berechnung","Erledigt")),"Keine Berechnung"))</f>
        <v/>
      </c>
      <c r="X43" s="5" t="n"/>
    </row>
    <row r="44">
      <c r="A44" s="4" t="n"/>
      <c r="B44" s="4" t="n"/>
      <c r="C44" s="5" t="n"/>
      <c r="D44" s="5" t="n"/>
      <c r="E44" s="4" t="n"/>
      <c r="F44" s="6" t="n"/>
      <c r="G44" s="4" t="n"/>
      <c r="H44" s="5" t="n"/>
      <c r="I44" s="6" t="n"/>
      <c r="J44" s="6" t="n"/>
      <c r="K44" s="6" t="n"/>
      <c r="L44" s="6" t="n"/>
      <c r="M44" s="7" t="n"/>
      <c r="N44" s="7" t="n"/>
      <c r="O44" s="13">
        <f>IF(A44="","",IFERROR(M44+N44,0))</f>
        <v/>
      </c>
      <c r="P44" s="9" t="n"/>
      <c r="Q44" s="14">
        <f>IF(A44="","",IF(OR(I44="",J44=""),0,IFERROR(MAX(0,J44-I44+1),0)))</f>
        <v/>
      </c>
      <c r="R44" s="15">
        <f>IF(A44="","",IF(Q44=0,0,IFERROR(Q44/30.44,0)))</f>
        <v/>
      </c>
      <c r="S44" s="13">
        <f>IF(A44="","",IFERROR(M44*P44,0))</f>
        <v/>
      </c>
      <c r="T44" s="13">
        <f>IF(A44="","",IFERROR(S44*R44,0))</f>
        <v/>
      </c>
      <c r="U44" s="7" t="n"/>
      <c r="V44" s="13">
        <f>IF(A44="","",IFERROR(MAX(0,T44-U44),0))</f>
        <v/>
      </c>
      <c r="W44" s="16">
        <f>IF(A44="","",IFERROR(IF(V44&gt;0,"Offener Anspruch",IF(T44=0,"Keine Berechnung","Erledigt")),"Keine Berechnung"))</f>
        <v/>
      </c>
      <c r="X44" s="5" t="n"/>
    </row>
    <row r="45">
      <c r="A45" s="4" t="n"/>
      <c r="B45" s="4" t="n"/>
      <c r="C45" s="5" t="n"/>
      <c r="D45" s="5" t="n"/>
      <c r="E45" s="4" t="n"/>
      <c r="F45" s="6" t="n"/>
      <c r="G45" s="4" t="n"/>
      <c r="H45" s="5" t="n"/>
      <c r="I45" s="6" t="n"/>
      <c r="J45" s="6" t="n"/>
      <c r="K45" s="6" t="n"/>
      <c r="L45" s="6" t="n"/>
      <c r="M45" s="7" t="n"/>
      <c r="N45" s="7" t="n"/>
      <c r="O45" s="8">
        <f>IF(A45="","",IFERROR(M45+N45,0))</f>
        <v/>
      </c>
      <c r="P45" s="9" t="n"/>
      <c r="Q45" s="10">
        <f>IF(A45="","",IF(OR(I45="",J45=""),0,IFERROR(MAX(0,J45-I45+1),0)))</f>
        <v/>
      </c>
      <c r="R45" s="11">
        <f>IF(A45="","",IF(Q45=0,0,IFERROR(Q45/30.44,0)))</f>
        <v/>
      </c>
      <c r="S45" s="8">
        <f>IF(A45="","",IFERROR(M45*P45,0))</f>
        <v/>
      </c>
      <c r="T45" s="8">
        <f>IF(A45="","",IFERROR(S45*R45,0))</f>
        <v/>
      </c>
      <c r="U45" s="7" t="n"/>
      <c r="V45" s="8">
        <f>IF(A45="","",IFERROR(MAX(0,T45-U45),0))</f>
        <v/>
      </c>
      <c r="W45" s="12">
        <f>IF(A45="","",IFERROR(IF(V45&gt;0,"Offener Anspruch",IF(T45=0,"Keine Berechnung","Erledigt")),"Keine Berechnung"))</f>
        <v/>
      </c>
      <c r="X45" s="5" t="n"/>
    </row>
    <row r="46">
      <c r="A46" s="4" t="n"/>
      <c r="B46" s="4" t="n"/>
      <c r="C46" s="5" t="n"/>
      <c r="D46" s="5" t="n"/>
      <c r="E46" s="4" t="n"/>
      <c r="F46" s="6" t="n"/>
      <c r="G46" s="4" t="n"/>
      <c r="H46" s="5" t="n"/>
      <c r="I46" s="6" t="n"/>
      <c r="J46" s="6" t="n"/>
      <c r="K46" s="6" t="n"/>
      <c r="L46" s="6" t="n"/>
      <c r="M46" s="7" t="n"/>
      <c r="N46" s="7" t="n"/>
      <c r="O46" s="13">
        <f>IF(A46="","",IFERROR(M46+N46,0))</f>
        <v/>
      </c>
      <c r="P46" s="9" t="n"/>
      <c r="Q46" s="14">
        <f>IF(A46="","",IF(OR(I46="",J46=""),0,IFERROR(MAX(0,J46-I46+1),0)))</f>
        <v/>
      </c>
      <c r="R46" s="15">
        <f>IF(A46="","",IF(Q46=0,0,IFERROR(Q46/30.44,0)))</f>
        <v/>
      </c>
      <c r="S46" s="13">
        <f>IF(A46="","",IFERROR(M46*P46,0))</f>
        <v/>
      </c>
      <c r="T46" s="13">
        <f>IF(A46="","",IFERROR(S46*R46,0))</f>
        <v/>
      </c>
      <c r="U46" s="7" t="n"/>
      <c r="V46" s="13">
        <f>IF(A46="","",IFERROR(MAX(0,T46-U46),0))</f>
        <v/>
      </c>
      <c r="W46" s="16">
        <f>IF(A46="","",IFERROR(IF(V46&gt;0,"Offener Anspruch",IF(T46=0,"Keine Berechnung","Erledigt")),"Keine Berechnung"))</f>
        <v/>
      </c>
      <c r="X46" s="5" t="n"/>
    </row>
    <row r="47">
      <c r="A47" s="4" t="n"/>
      <c r="B47" s="4" t="n"/>
      <c r="C47" s="5" t="n"/>
      <c r="D47" s="5" t="n"/>
      <c r="E47" s="4" t="n"/>
      <c r="F47" s="6" t="n"/>
      <c r="G47" s="4" t="n"/>
      <c r="H47" s="5" t="n"/>
      <c r="I47" s="6" t="n"/>
      <c r="J47" s="6" t="n"/>
      <c r="K47" s="6" t="n"/>
      <c r="L47" s="6" t="n"/>
      <c r="M47" s="7" t="n"/>
      <c r="N47" s="7" t="n"/>
      <c r="O47" s="8">
        <f>IF(A47="","",IFERROR(M47+N47,0))</f>
        <v/>
      </c>
      <c r="P47" s="9" t="n"/>
      <c r="Q47" s="10">
        <f>IF(A47="","",IF(OR(I47="",J47=""),0,IFERROR(MAX(0,J47-I47+1),0)))</f>
        <v/>
      </c>
      <c r="R47" s="11">
        <f>IF(A47="","",IF(Q47=0,0,IFERROR(Q47/30.44,0)))</f>
        <v/>
      </c>
      <c r="S47" s="8">
        <f>IF(A47="","",IFERROR(M47*P47,0))</f>
        <v/>
      </c>
      <c r="T47" s="8">
        <f>IF(A47="","",IFERROR(S47*R47,0))</f>
        <v/>
      </c>
      <c r="U47" s="7" t="n"/>
      <c r="V47" s="8">
        <f>IF(A47="","",IFERROR(MAX(0,T47-U47),0))</f>
        <v/>
      </c>
      <c r="W47" s="12">
        <f>IF(A47="","",IFERROR(IF(V47&gt;0,"Offener Anspruch",IF(T47=0,"Keine Berechnung","Erledigt")),"Keine Berechnung"))</f>
        <v/>
      </c>
      <c r="X47" s="5" t="n"/>
    </row>
    <row r="48">
      <c r="A48" s="4" t="n"/>
      <c r="B48" s="4" t="n"/>
      <c r="C48" s="5" t="n"/>
      <c r="D48" s="5" t="n"/>
      <c r="E48" s="4" t="n"/>
      <c r="F48" s="6" t="n"/>
      <c r="G48" s="4" t="n"/>
      <c r="H48" s="5" t="n"/>
      <c r="I48" s="6" t="n"/>
      <c r="J48" s="6" t="n"/>
      <c r="K48" s="6" t="n"/>
      <c r="L48" s="6" t="n"/>
      <c r="M48" s="7" t="n"/>
      <c r="N48" s="7" t="n"/>
      <c r="O48" s="13">
        <f>IF(A48="","",IFERROR(M48+N48,0))</f>
        <v/>
      </c>
      <c r="P48" s="9" t="n"/>
      <c r="Q48" s="14">
        <f>IF(A48="","",IF(OR(I48="",J48=""),0,IFERROR(MAX(0,J48-I48+1),0)))</f>
        <v/>
      </c>
      <c r="R48" s="15">
        <f>IF(A48="","",IF(Q48=0,0,IFERROR(Q48/30.44,0)))</f>
        <v/>
      </c>
      <c r="S48" s="13">
        <f>IF(A48="","",IFERROR(M48*P48,0))</f>
        <v/>
      </c>
      <c r="T48" s="13">
        <f>IF(A48="","",IFERROR(S48*R48,0))</f>
        <v/>
      </c>
      <c r="U48" s="7" t="n"/>
      <c r="V48" s="13">
        <f>IF(A48="","",IFERROR(MAX(0,T48-U48),0))</f>
        <v/>
      </c>
      <c r="W48" s="16">
        <f>IF(A48="","",IFERROR(IF(V48&gt;0,"Offener Anspruch",IF(T48=0,"Keine Berechnung","Erledigt")),"Keine Berechnung"))</f>
        <v/>
      </c>
      <c r="X48" s="5" t="n"/>
    </row>
    <row r="49">
      <c r="A49" s="4" t="n"/>
      <c r="B49" s="4" t="n"/>
      <c r="C49" s="5" t="n"/>
      <c r="D49" s="5" t="n"/>
      <c r="E49" s="4" t="n"/>
      <c r="F49" s="6" t="n"/>
      <c r="G49" s="4" t="n"/>
      <c r="H49" s="5" t="n"/>
      <c r="I49" s="6" t="n"/>
      <c r="J49" s="6" t="n"/>
      <c r="K49" s="6" t="n"/>
      <c r="L49" s="6" t="n"/>
      <c r="M49" s="7" t="n"/>
      <c r="N49" s="7" t="n"/>
      <c r="O49" s="8">
        <f>IF(A49="","",IFERROR(M49+N49,0))</f>
        <v/>
      </c>
      <c r="P49" s="9" t="n"/>
      <c r="Q49" s="10">
        <f>IF(A49="","",IF(OR(I49="",J49=""),0,IFERROR(MAX(0,J49-I49+1),0)))</f>
        <v/>
      </c>
      <c r="R49" s="11">
        <f>IF(A49="","",IF(Q49=0,0,IFERROR(Q49/30.44,0)))</f>
        <v/>
      </c>
      <c r="S49" s="8">
        <f>IF(A49="","",IFERROR(M49*P49,0))</f>
        <v/>
      </c>
      <c r="T49" s="8">
        <f>IF(A49="","",IFERROR(S49*R49,0))</f>
        <v/>
      </c>
      <c r="U49" s="7" t="n"/>
      <c r="V49" s="8">
        <f>IF(A49="","",IFERROR(MAX(0,T49-U49),0))</f>
        <v/>
      </c>
      <c r="W49" s="12">
        <f>IF(A49="","",IFERROR(IF(V49&gt;0,"Offener Anspruch",IF(T49=0,"Keine Berechnung","Erledigt")),"Keine Berechnung"))</f>
        <v/>
      </c>
      <c r="X49" s="5" t="n"/>
    </row>
    <row r="50">
      <c r="A50" s="4" t="n"/>
      <c r="B50" s="4" t="n"/>
      <c r="C50" s="5" t="n"/>
      <c r="D50" s="5" t="n"/>
      <c r="E50" s="4" t="n"/>
      <c r="F50" s="6" t="n"/>
      <c r="G50" s="4" t="n"/>
      <c r="H50" s="5" t="n"/>
      <c r="I50" s="6" t="n"/>
      <c r="J50" s="6" t="n"/>
      <c r="K50" s="6" t="n"/>
      <c r="L50" s="6" t="n"/>
      <c r="M50" s="7" t="n"/>
      <c r="N50" s="7" t="n"/>
      <c r="O50" s="13">
        <f>IF(A50="","",IFERROR(M50+N50,0))</f>
        <v/>
      </c>
      <c r="P50" s="9" t="n"/>
      <c r="Q50" s="14">
        <f>IF(A50="","",IF(OR(I50="",J50=""),0,IFERROR(MAX(0,J50-I50+1),0)))</f>
        <v/>
      </c>
      <c r="R50" s="15">
        <f>IF(A50="","",IF(Q50=0,0,IFERROR(Q50/30.44,0)))</f>
        <v/>
      </c>
      <c r="S50" s="13">
        <f>IF(A50="","",IFERROR(M50*P50,0))</f>
        <v/>
      </c>
      <c r="T50" s="13">
        <f>IF(A50="","",IFERROR(S50*R50,0))</f>
        <v/>
      </c>
      <c r="U50" s="7" t="n"/>
      <c r="V50" s="13">
        <f>IF(A50="","",IFERROR(MAX(0,T50-U50),0))</f>
        <v/>
      </c>
      <c r="W50" s="16">
        <f>IF(A50="","",IFERROR(IF(V50&gt;0,"Offener Anspruch",IF(T50=0,"Keine Berechnung","Erledigt")),"Keine Berechnung"))</f>
        <v/>
      </c>
      <c r="X50" s="5" t="n"/>
    </row>
    <row r="51">
      <c r="A51" s="4" t="n"/>
      <c r="B51" s="4" t="n"/>
      <c r="C51" s="5" t="n"/>
      <c r="D51" s="5" t="n"/>
      <c r="E51" s="4" t="n"/>
      <c r="F51" s="6" t="n"/>
      <c r="G51" s="4" t="n"/>
      <c r="H51" s="5" t="n"/>
      <c r="I51" s="6" t="n"/>
      <c r="J51" s="6" t="n"/>
      <c r="K51" s="6" t="n"/>
      <c r="L51" s="6" t="n"/>
      <c r="M51" s="7" t="n"/>
      <c r="N51" s="7" t="n"/>
      <c r="O51" s="8">
        <f>IF(A51="","",IFERROR(M51+N51,0))</f>
        <v/>
      </c>
      <c r="P51" s="9" t="n"/>
      <c r="Q51" s="10">
        <f>IF(A51="","",IF(OR(I51="",J51=""),0,IFERROR(MAX(0,J51-I51+1),0)))</f>
        <v/>
      </c>
      <c r="R51" s="11">
        <f>IF(A51="","",IF(Q51=0,0,IFERROR(Q51/30.44,0)))</f>
        <v/>
      </c>
      <c r="S51" s="8">
        <f>IF(A51="","",IFERROR(M51*P51,0))</f>
        <v/>
      </c>
      <c r="T51" s="8">
        <f>IF(A51="","",IFERROR(S51*R51,0))</f>
        <v/>
      </c>
      <c r="U51" s="7" t="n"/>
      <c r="V51" s="8">
        <f>IF(A51="","",IFERROR(MAX(0,T51-U51),0))</f>
        <v/>
      </c>
      <c r="W51" s="12">
        <f>IF(A51="","",IFERROR(IF(V51&gt;0,"Offener Anspruch",IF(T51=0,"Keine Berechnung","Erledigt")),"Keine Berechnung"))</f>
        <v/>
      </c>
      <c r="X51" s="5" t="n"/>
    </row>
    <row r="52">
      <c r="A52" s="4" t="n"/>
      <c r="B52" s="4" t="n"/>
      <c r="C52" s="5" t="n"/>
      <c r="D52" s="5" t="n"/>
      <c r="E52" s="4" t="n"/>
      <c r="F52" s="6" t="n"/>
      <c r="G52" s="4" t="n"/>
      <c r="H52" s="5" t="n"/>
      <c r="I52" s="6" t="n"/>
      <c r="J52" s="6" t="n"/>
      <c r="K52" s="6" t="n"/>
      <c r="L52" s="6" t="n"/>
      <c r="M52" s="7" t="n"/>
      <c r="N52" s="7" t="n"/>
      <c r="O52" s="13">
        <f>IF(A52="","",IFERROR(M52+N52,0))</f>
        <v/>
      </c>
      <c r="P52" s="9" t="n"/>
      <c r="Q52" s="14">
        <f>IF(A52="","",IF(OR(I52="",J52=""),0,IFERROR(MAX(0,J52-I52+1),0)))</f>
        <v/>
      </c>
      <c r="R52" s="15">
        <f>IF(A52="","",IF(Q52=0,0,IFERROR(Q52/30.44,0)))</f>
        <v/>
      </c>
      <c r="S52" s="13">
        <f>IF(A52="","",IFERROR(M52*P52,0))</f>
        <v/>
      </c>
      <c r="T52" s="13">
        <f>IF(A52="","",IFERROR(S52*R52,0))</f>
        <v/>
      </c>
      <c r="U52" s="7" t="n"/>
      <c r="V52" s="13">
        <f>IF(A52="","",IFERROR(MAX(0,T52-U52),0))</f>
        <v/>
      </c>
      <c r="W52" s="16">
        <f>IF(A52="","",IFERROR(IF(V52&gt;0,"Offener Anspruch",IF(T52=0,"Keine Berechnung","Erledigt")),"Keine Berechnung"))</f>
        <v/>
      </c>
      <c r="X52" s="5" t="n"/>
    </row>
    <row r="53">
      <c r="A53" s="4" t="n"/>
      <c r="B53" s="4" t="n"/>
      <c r="C53" s="5" t="n"/>
      <c r="D53" s="5" t="n"/>
      <c r="E53" s="4" t="n"/>
      <c r="F53" s="6" t="n"/>
      <c r="G53" s="4" t="n"/>
      <c r="H53" s="5" t="n"/>
      <c r="I53" s="6" t="n"/>
      <c r="J53" s="6" t="n"/>
      <c r="K53" s="6" t="n"/>
      <c r="L53" s="6" t="n"/>
      <c r="M53" s="7" t="n"/>
      <c r="N53" s="7" t="n"/>
      <c r="O53" s="8">
        <f>IF(A53="","",IFERROR(M53+N53,0))</f>
        <v/>
      </c>
      <c r="P53" s="9" t="n"/>
      <c r="Q53" s="10">
        <f>IF(A53="","",IF(OR(I53="",J53=""),0,IFERROR(MAX(0,J53-I53+1),0)))</f>
        <v/>
      </c>
      <c r="R53" s="11">
        <f>IF(A53="","",IF(Q53=0,0,IFERROR(Q53/30.44,0)))</f>
        <v/>
      </c>
      <c r="S53" s="8">
        <f>IF(A53="","",IFERROR(M53*P53,0))</f>
        <v/>
      </c>
      <c r="T53" s="8">
        <f>IF(A53="","",IFERROR(S53*R53,0))</f>
        <v/>
      </c>
      <c r="U53" s="7" t="n"/>
      <c r="V53" s="8">
        <f>IF(A53="","",IFERROR(MAX(0,T53-U53),0))</f>
        <v/>
      </c>
      <c r="W53" s="12">
        <f>IF(A53="","",IFERROR(IF(V53&gt;0,"Offener Anspruch",IF(T53=0,"Keine Berechnung","Erledigt")),"Keine Berechnung"))</f>
        <v/>
      </c>
      <c r="X53" s="5" t="n"/>
    </row>
    <row r="54">
      <c r="A54" s="4" t="n"/>
      <c r="B54" s="4" t="n"/>
      <c r="C54" s="5" t="n"/>
      <c r="D54" s="5" t="n"/>
      <c r="E54" s="4" t="n"/>
      <c r="F54" s="6" t="n"/>
      <c r="G54" s="4" t="n"/>
      <c r="H54" s="5" t="n"/>
      <c r="I54" s="6" t="n"/>
      <c r="J54" s="6" t="n"/>
      <c r="K54" s="6" t="n"/>
      <c r="L54" s="6" t="n"/>
      <c r="M54" s="7" t="n"/>
      <c r="N54" s="7" t="n"/>
      <c r="O54" s="13">
        <f>IF(A54="","",IFERROR(M54+N54,0))</f>
        <v/>
      </c>
      <c r="P54" s="9" t="n"/>
      <c r="Q54" s="14">
        <f>IF(A54="","",IF(OR(I54="",J54=""),0,IFERROR(MAX(0,J54-I54+1),0)))</f>
        <v/>
      </c>
      <c r="R54" s="15">
        <f>IF(A54="","",IF(Q54=0,0,IFERROR(Q54/30.44,0)))</f>
        <v/>
      </c>
      <c r="S54" s="13">
        <f>IF(A54="","",IFERROR(M54*P54,0))</f>
        <v/>
      </c>
      <c r="T54" s="13">
        <f>IF(A54="","",IFERROR(S54*R54,0))</f>
        <v/>
      </c>
      <c r="U54" s="7" t="n"/>
      <c r="V54" s="13">
        <f>IF(A54="","",IFERROR(MAX(0,T54-U54),0))</f>
        <v/>
      </c>
      <c r="W54" s="16">
        <f>IF(A54="","",IFERROR(IF(V54&gt;0,"Offener Anspruch",IF(T54=0,"Keine Berechnung","Erledigt")),"Keine Berechnung"))</f>
        <v/>
      </c>
      <c r="X54" s="5" t="n"/>
    </row>
    <row r="55">
      <c r="A55" s="4" t="n"/>
      <c r="B55" s="4" t="n"/>
      <c r="C55" s="5" t="n"/>
      <c r="D55" s="5" t="n"/>
      <c r="E55" s="4" t="n"/>
      <c r="F55" s="6" t="n"/>
      <c r="G55" s="4" t="n"/>
      <c r="H55" s="5" t="n"/>
      <c r="I55" s="6" t="n"/>
      <c r="J55" s="6" t="n"/>
      <c r="K55" s="6" t="n"/>
      <c r="L55" s="6" t="n"/>
      <c r="M55" s="7" t="n"/>
      <c r="N55" s="7" t="n"/>
      <c r="O55" s="8">
        <f>IF(A55="","",IFERROR(M55+N55,0))</f>
        <v/>
      </c>
      <c r="P55" s="9" t="n"/>
      <c r="Q55" s="10">
        <f>IF(A55="","",IF(OR(I55="",J55=""),0,IFERROR(MAX(0,J55-I55+1),0)))</f>
        <v/>
      </c>
      <c r="R55" s="11">
        <f>IF(A55="","",IF(Q55=0,0,IFERROR(Q55/30.44,0)))</f>
        <v/>
      </c>
      <c r="S55" s="8">
        <f>IF(A55="","",IFERROR(M55*P55,0))</f>
        <v/>
      </c>
      <c r="T55" s="8">
        <f>IF(A55="","",IFERROR(S55*R55,0))</f>
        <v/>
      </c>
      <c r="U55" s="7" t="n"/>
      <c r="V55" s="8">
        <f>IF(A55="","",IFERROR(MAX(0,T55-U55),0))</f>
        <v/>
      </c>
      <c r="W55" s="12">
        <f>IF(A55="","",IFERROR(IF(V55&gt;0,"Offener Anspruch",IF(T55=0,"Keine Berechnung","Erledigt")),"Keine Berechnung"))</f>
        <v/>
      </c>
      <c r="X55" s="5" t="n"/>
    </row>
    <row r="56">
      <c r="A56" s="4" t="n"/>
      <c r="B56" s="4" t="n"/>
      <c r="C56" s="5" t="n"/>
      <c r="D56" s="5" t="n"/>
      <c r="E56" s="4" t="n"/>
      <c r="F56" s="6" t="n"/>
      <c r="G56" s="4" t="n"/>
      <c r="H56" s="5" t="n"/>
      <c r="I56" s="6" t="n"/>
      <c r="J56" s="6" t="n"/>
      <c r="K56" s="6" t="n"/>
      <c r="L56" s="6" t="n"/>
      <c r="M56" s="7" t="n"/>
      <c r="N56" s="7" t="n"/>
      <c r="O56" s="13">
        <f>IF(A56="","",IFERROR(M56+N56,0))</f>
        <v/>
      </c>
      <c r="P56" s="9" t="n"/>
      <c r="Q56" s="14">
        <f>IF(A56="","",IF(OR(I56="",J56=""),0,IFERROR(MAX(0,J56-I56+1),0)))</f>
        <v/>
      </c>
      <c r="R56" s="15">
        <f>IF(A56="","",IF(Q56=0,0,IFERROR(Q56/30.44,0)))</f>
        <v/>
      </c>
      <c r="S56" s="13">
        <f>IF(A56="","",IFERROR(M56*P56,0))</f>
        <v/>
      </c>
      <c r="T56" s="13">
        <f>IF(A56="","",IFERROR(S56*R56,0))</f>
        <v/>
      </c>
      <c r="U56" s="7" t="n"/>
      <c r="V56" s="13">
        <f>IF(A56="","",IFERROR(MAX(0,T56-U56),0))</f>
        <v/>
      </c>
      <c r="W56" s="16">
        <f>IF(A56="","",IFERROR(IF(V56&gt;0,"Offener Anspruch",IF(T56=0,"Keine Berechnung","Erledigt")),"Keine Berechnung"))</f>
        <v/>
      </c>
      <c r="X56" s="5" t="n"/>
    </row>
    <row r="57">
      <c r="A57" s="4" t="n"/>
      <c r="B57" s="4" t="n"/>
      <c r="C57" s="5" t="n"/>
      <c r="D57" s="5" t="n"/>
      <c r="E57" s="4" t="n"/>
      <c r="F57" s="6" t="n"/>
      <c r="G57" s="4" t="n"/>
      <c r="H57" s="5" t="n"/>
      <c r="I57" s="6" t="n"/>
      <c r="J57" s="6" t="n"/>
      <c r="K57" s="6" t="n"/>
      <c r="L57" s="6" t="n"/>
      <c r="M57" s="7" t="n"/>
      <c r="N57" s="7" t="n"/>
      <c r="O57" s="8">
        <f>IF(A57="","",IFERROR(M57+N57,0))</f>
        <v/>
      </c>
      <c r="P57" s="9" t="n"/>
      <c r="Q57" s="10">
        <f>IF(A57="","",IF(OR(I57="",J57=""),0,IFERROR(MAX(0,J57-I57+1),0)))</f>
        <v/>
      </c>
      <c r="R57" s="11">
        <f>IF(A57="","",IF(Q57=0,0,IFERROR(Q57/30.44,0)))</f>
        <v/>
      </c>
      <c r="S57" s="8">
        <f>IF(A57="","",IFERROR(M57*P57,0))</f>
        <v/>
      </c>
      <c r="T57" s="8">
        <f>IF(A57="","",IFERROR(S57*R57,0))</f>
        <v/>
      </c>
      <c r="U57" s="7" t="n"/>
      <c r="V57" s="8">
        <f>IF(A57="","",IFERROR(MAX(0,T57-U57),0))</f>
        <v/>
      </c>
      <c r="W57" s="12">
        <f>IF(A57="","",IFERROR(IF(V57&gt;0,"Offener Anspruch",IF(T57=0,"Keine Berechnung","Erledigt")),"Keine Berechnung"))</f>
        <v/>
      </c>
      <c r="X57" s="5" t="n"/>
    </row>
    <row r="58">
      <c r="A58" s="4" t="n"/>
      <c r="B58" s="4" t="n"/>
      <c r="C58" s="5" t="n"/>
      <c r="D58" s="5" t="n"/>
      <c r="E58" s="4" t="n"/>
      <c r="F58" s="6" t="n"/>
      <c r="G58" s="4" t="n"/>
      <c r="H58" s="5" t="n"/>
      <c r="I58" s="6" t="n"/>
      <c r="J58" s="6" t="n"/>
      <c r="K58" s="6" t="n"/>
      <c r="L58" s="6" t="n"/>
      <c r="M58" s="7" t="n"/>
      <c r="N58" s="7" t="n"/>
      <c r="O58" s="13">
        <f>IF(A58="","",IFERROR(M58+N58,0))</f>
        <v/>
      </c>
      <c r="P58" s="9" t="n"/>
      <c r="Q58" s="14">
        <f>IF(A58="","",IF(OR(I58="",J58=""),0,IFERROR(MAX(0,J58-I58+1),0)))</f>
        <v/>
      </c>
      <c r="R58" s="15">
        <f>IF(A58="","",IF(Q58=0,0,IFERROR(Q58/30.44,0)))</f>
        <v/>
      </c>
      <c r="S58" s="13">
        <f>IF(A58="","",IFERROR(M58*P58,0))</f>
        <v/>
      </c>
      <c r="T58" s="13">
        <f>IF(A58="","",IFERROR(S58*R58,0))</f>
        <v/>
      </c>
      <c r="U58" s="7" t="n"/>
      <c r="V58" s="13">
        <f>IF(A58="","",IFERROR(MAX(0,T58-U58),0))</f>
        <v/>
      </c>
      <c r="W58" s="16">
        <f>IF(A58="","",IFERROR(IF(V58&gt;0,"Offener Anspruch",IF(T58=0,"Keine Berechnung","Erledigt")),"Keine Berechnung"))</f>
        <v/>
      </c>
      <c r="X58" s="5" t="n"/>
    </row>
    <row r="59">
      <c r="A59" s="4" t="n"/>
      <c r="B59" s="4" t="n"/>
      <c r="C59" s="5" t="n"/>
      <c r="D59" s="5" t="n"/>
      <c r="E59" s="4" t="n"/>
      <c r="F59" s="6" t="n"/>
      <c r="G59" s="4" t="n"/>
      <c r="H59" s="5" t="n"/>
      <c r="I59" s="6" t="n"/>
      <c r="J59" s="6" t="n"/>
      <c r="K59" s="6" t="n"/>
      <c r="L59" s="6" t="n"/>
      <c r="M59" s="7" t="n"/>
      <c r="N59" s="7" t="n"/>
      <c r="O59" s="8">
        <f>IF(A59="","",IFERROR(M59+N59,0))</f>
        <v/>
      </c>
      <c r="P59" s="9" t="n"/>
      <c r="Q59" s="10">
        <f>IF(A59="","",IF(OR(I59="",J59=""),0,IFERROR(MAX(0,J59-I59+1),0)))</f>
        <v/>
      </c>
      <c r="R59" s="11">
        <f>IF(A59="","",IF(Q59=0,0,IFERROR(Q59/30.44,0)))</f>
        <v/>
      </c>
      <c r="S59" s="8">
        <f>IF(A59="","",IFERROR(M59*P59,0))</f>
        <v/>
      </c>
      <c r="T59" s="8">
        <f>IF(A59="","",IFERROR(S59*R59,0))</f>
        <v/>
      </c>
      <c r="U59" s="7" t="n"/>
      <c r="V59" s="8">
        <f>IF(A59="","",IFERROR(MAX(0,T59-U59),0))</f>
        <v/>
      </c>
      <c r="W59" s="12">
        <f>IF(A59="","",IFERROR(IF(V59&gt;0,"Offener Anspruch",IF(T59=0,"Keine Berechnung","Erledigt")),"Keine Berechnung"))</f>
        <v/>
      </c>
      <c r="X59" s="5" t="n"/>
    </row>
    <row r="60">
      <c r="A60" s="4" t="n"/>
      <c r="B60" s="4" t="n"/>
      <c r="C60" s="5" t="n"/>
      <c r="D60" s="5" t="n"/>
      <c r="E60" s="4" t="n"/>
      <c r="F60" s="6" t="n"/>
      <c r="G60" s="4" t="n"/>
      <c r="H60" s="5" t="n"/>
      <c r="I60" s="6" t="n"/>
      <c r="J60" s="6" t="n"/>
      <c r="K60" s="6" t="n"/>
      <c r="L60" s="6" t="n"/>
      <c r="M60" s="7" t="n"/>
      <c r="N60" s="7" t="n"/>
      <c r="O60" s="13">
        <f>IF(A60="","",IFERROR(M60+N60,0))</f>
        <v/>
      </c>
      <c r="P60" s="9" t="n"/>
      <c r="Q60" s="14">
        <f>IF(A60="","",IF(OR(I60="",J60=""),0,IFERROR(MAX(0,J60-I60+1),0)))</f>
        <v/>
      </c>
      <c r="R60" s="15">
        <f>IF(A60="","",IF(Q60=0,0,IFERROR(Q60/30.44,0)))</f>
        <v/>
      </c>
      <c r="S60" s="13">
        <f>IF(A60="","",IFERROR(M60*P60,0))</f>
        <v/>
      </c>
      <c r="T60" s="13">
        <f>IF(A60="","",IFERROR(S60*R60,0))</f>
        <v/>
      </c>
      <c r="U60" s="7" t="n"/>
      <c r="V60" s="13">
        <f>IF(A60="","",IFERROR(MAX(0,T60-U60),0))</f>
        <v/>
      </c>
      <c r="W60" s="16">
        <f>IF(A60="","",IFERROR(IF(V60&gt;0,"Offener Anspruch",IF(T60=0,"Keine Berechnung","Erledigt")),"Keine Berechnung"))</f>
        <v/>
      </c>
      <c r="X60" s="5" t="n"/>
    </row>
    <row r="61">
      <c r="A61" s="4" t="n"/>
      <c r="B61" s="4" t="n"/>
      <c r="C61" s="5" t="n"/>
      <c r="D61" s="5" t="n"/>
      <c r="E61" s="4" t="n"/>
      <c r="F61" s="6" t="n"/>
      <c r="G61" s="4" t="n"/>
      <c r="H61" s="5" t="n"/>
      <c r="I61" s="6" t="n"/>
      <c r="J61" s="6" t="n"/>
      <c r="K61" s="6" t="n"/>
      <c r="L61" s="6" t="n"/>
      <c r="M61" s="7" t="n"/>
      <c r="N61" s="7" t="n"/>
      <c r="O61" s="8">
        <f>IF(A61="","",IFERROR(M61+N61,0))</f>
        <v/>
      </c>
      <c r="P61" s="9" t="n"/>
      <c r="Q61" s="10">
        <f>IF(A61="","",IF(OR(I61="",J61=""),0,IFERROR(MAX(0,J61-I61+1),0)))</f>
        <v/>
      </c>
      <c r="R61" s="11">
        <f>IF(A61="","",IF(Q61=0,0,IFERROR(Q61/30.44,0)))</f>
        <v/>
      </c>
      <c r="S61" s="8">
        <f>IF(A61="","",IFERROR(M61*P61,0))</f>
        <v/>
      </c>
      <c r="T61" s="8">
        <f>IF(A61="","",IFERROR(S61*R61,0))</f>
        <v/>
      </c>
      <c r="U61" s="7" t="n"/>
      <c r="V61" s="8">
        <f>IF(A61="","",IFERROR(MAX(0,T61-U61),0))</f>
        <v/>
      </c>
      <c r="W61" s="12">
        <f>IF(A61="","",IFERROR(IF(V61&gt;0,"Offener Anspruch",IF(T61=0,"Keine Berechnung","Erledigt")),"Keine Berechnung"))</f>
        <v/>
      </c>
      <c r="X61" s="5" t="n"/>
    </row>
    <row r="62">
      <c r="A62" s="4" t="n"/>
      <c r="B62" s="4" t="n"/>
      <c r="C62" s="5" t="n"/>
      <c r="D62" s="5" t="n"/>
      <c r="E62" s="4" t="n"/>
      <c r="F62" s="6" t="n"/>
      <c r="G62" s="4" t="n"/>
      <c r="H62" s="5" t="n"/>
      <c r="I62" s="6" t="n"/>
      <c r="J62" s="6" t="n"/>
      <c r="K62" s="6" t="n"/>
      <c r="L62" s="6" t="n"/>
      <c r="M62" s="7" t="n"/>
      <c r="N62" s="7" t="n"/>
      <c r="O62" s="13">
        <f>IF(A62="","",IFERROR(M62+N62,0))</f>
        <v/>
      </c>
      <c r="P62" s="9" t="n"/>
      <c r="Q62" s="14">
        <f>IF(A62="","",IF(OR(I62="",J62=""),0,IFERROR(MAX(0,J62-I62+1),0)))</f>
        <v/>
      </c>
      <c r="R62" s="15">
        <f>IF(A62="","",IF(Q62=0,0,IFERROR(Q62/30.44,0)))</f>
        <v/>
      </c>
      <c r="S62" s="13">
        <f>IF(A62="","",IFERROR(M62*P62,0))</f>
        <v/>
      </c>
      <c r="T62" s="13">
        <f>IF(A62="","",IFERROR(S62*R62,0))</f>
        <v/>
      </c>
      <c r="U62" s="7" t="n"/>
      <c r="V62" s="13">
        <f>IF(A62="","",IFERROR(MAX(0,T62-U62),0))</f>
        <v/>
      </c>
      <c r="W62" s="16">
        <f>IF(A62="","",IFERROR(IF(V62&gt;0,"Offener Anspruch",IF(T62=0,"Keine Berechnung","Erledigt")),"Keine Berechnung"))</f>
        <v/>
      </c>
      <c r="X62" s="5" t="n"/>
    </row>
    <row r="63">
      <c r="A63" s="4" t="n"/>
      <c r="B63" s="4" t="n"/>
      <c r="C63" s="5" t="n"/>
      <c r="D63" s="5" t="n"/>
      <c r="E63" s="4" t="n"/>
      <c r="F63" s="6" t="n"/>
      <c r="G63" s="4" t="n"/>
      <c r="H63" s="5" t="n"/>
      <c r="I63" s="6" t="n"/>
      <c r="J63" s="6" t="n"/>
      <c r="K63" s="6" t="n"/>
      <c r="L63" s="6" t="n"/>
      <c r="M63" s="7" t="n"/>
      <c r="N63" s="7" t="n"/>
      <c r="O63" s="8">
        <f>IF(A63="","",IFERROR(M63+N63,0))</f>
        <v/>
      </c>
      <c r="P63" s="9" t="n"/>
      <c r="Q63" s="10">
        <f>IF(A63="","",IF(OR(I63="",J63=""),0,IFERROR(MAX(0,J63-I63+1),0)))</f>
        <v/>
      </c>
      <c r="R63" s="11">
        <f>IF(A63="","",IF(Q63=0,0,IFERROR(Q63/30.44,0)))</f>
        <v/>
      </c>
      <c r="S63" s="8">
        <f>IF(A63="","",IFERROR(M63*P63,0))</f>
        <v/>
      </c>
      <c r="T63" s="8">
        <f>IF(A63="","",IFERROR(S63*R63,0))</f>
        <v/>
      </c>
      <c r="U63" s="7" t="n"/>
      <c r="V63" s="8">
        <f>IF(A63="","",IFERROR(MAX(0,T63-U63),0))</f>
        <v/>
      </c>
      <c r="W63" s="12">
        <f>IF(A63="","",IFERROR(IF(V63&gt;0,"Offener Anspruch",IF(T63=0,"Keine Berechnung","Erledigt")),"Keine Berechnung"))</f>
        <v/>
      </c>
      <c r="X63" s="5" t="n"/>
    </row>
    <row r="64">
      <c r="A64" s="4" t="n"/>
      <c r="B64" s="4" t="n"/>
      <c r="C64" s="5" t="n"/>
      <c r="D64" s="5" t="n"/>
      <c r="E64" s="4" t="n"/>
      <c r="F64" s="6" t="n"/>
      <c r="G64" s="4" t="n"/>
      <c r="H64" s="5" t="n"/>
      <c r="I64" s="6" t="n"/>
      <c r="J64" s="6" t="n"/>
      <c r="K64" s="6" t="n"/>
      <c r="L64" s="6" t="n"/>
      <c r="M64" s="7" t="n"/>
      <c r="N64" s="7" t="n"/>
      <c r="O64" s="13">
        <f>IF(A64="","",IFERROR(M64+N64,0))</f>
        <v/>
      </c>
      <c r="P64" s="9" t="n"/>
      <c r="Q64" s="14">
        <f>IF(A64="","",IF(OR(I64="",J64=""),0,IFERROR(MAX(0,J64-I64+1),0)))</f>
        <v/>
      </c>
      <c r="R64" s="15">
        <f>IF(A64="","",IF(Q64=0,0,IFERROR(Q64/30.44,0)))</f>
        <v/>
      </c>
      <c r="S64" s="13">
        <f>IF(A64="","",IFERROR(M64*P64,0))</f>
        <v/>
      </c>
      <c r="T64" s="13">
        <f>IF(A64="","",IFERROR(S64*R64,0))</f>
        <v/>
      </c>
      <c r="U64" s="7" t="n"/>
      <c r="V64" s="13">
        <f>IF(A64="","",IFERROR(MAX(0,T64-U64),0))</f>
        <v/>
      </c>
      <c r="W64" s="16">
        <f>IF(A64="","",IFERROR(IF(V64&gt;0,"Offener Anspruch",IF(T64=0,"Keine Berechnung","Erledigt")),"Keine Berechnung"))</f>
        <v/>
      </c>
      <c r="X64" s="5" t="n"/>
    </row>
    <row r="65">
      <c r="A65" s="4" t="n"/>
      <c r="B65" s="4" t="n"/>
      <c r="C65" s="5" t="n"/>
      <c r="D65" s="5" t="n"/>
      <c r="E65" s="4" t="n"/>
      <c r="F65" s="6" t="n"/>
      <c r="G65" s="4" t="n"/>
      <c r="H65" s="5" t="n"/>
      <c r="I65" s="6" t="n"/>
      <c r="J65" s="6" t="n"/>
      <c r="K65" s="6" t="n"/>
      <c r="L65" s="6" t="n"/>
      <c r="M65" s="7" t="n"/>
      <c r="N65" s="7" t="n"/>
      <c r="O65" s="8">
        <f>IF(A65="","",IFERROR(M65+N65,0))</f>
        <v/>
      </c>
      <c r="P65" s="9" t="n"/>
      <c r="Q65" s="10">
        <f>IF(A65="","",IF(OR(I65="",J65=""),0,IFERROR(MAX(0,J65-I65+1),0)))</f>
        <v/>
      </c>
      <c r="R65" s="11">
        <f>IF(A65="","",IF(Q65=0,0,IFERROR(Q65/30.44,0)))</f>
        <v/>
      </c>
      <c r="S65" s="8">
        <f>IF(A65="","",IFERROR(M65*P65,0))</f>
        <v/>
      </c>
      <c r="T65" s="8">
        <f>IF(A65="","",IFERROR(S65*R65,0))</f>
        <v/>
      </c>
      <c r="U65" s="7" t="n"/>
      <c r="V65" s="8">
        <f>IF(A65="","",IFERROR(MAX(0,T65-U65),0))</f>
        <v/>
      </c>
      <c r="W65" s="12">
        <f>IF(A65="","",IFERROR(IF(V65&gt;0,"Offener Anspruch",IF(T65=0,"Keine Berechnung","Erledigt")),"Keine Berechnung"))</f>
        <v/>
      </c>
      <c r="X65" s="5" t="n"/>
    </row>
    <row r="66">
      <c r="A66" s="4" t="n"/>
      <c r="B66" s="4" t="n"/>
      <c r="C66" s="5" t="n"/>
      <c r="D66" s="5" t="n"/>
      <c r="E66" s="4" t="n"/>
      <c r="F66" s="6" t="n"/>
      <c r="G66" s="4" t="n"/>
      <c r="H66" s="5" t="n"/>
      <c r="I66" s="6" t="n"/>
      <c r="J66" s="6" t="n"/>
      <c r="K66" s="6" t="n"/>
      <c r="L66" s="6" t="n"/>
      <c r="M66" s="7" t="n"/>
      <c r="N66" s="7" t="n"/>
      <c r="O66" s="13">
        <f>IF(A66="","",IFERROR(M66+N66,0))</f>
        <v/>
      </c>
      <c r="P66" s="9" t="n"/>
      <c r="Q66" s="14">
        <f>IF(A66="","",IF(OR(I66="",J66=""),0,IFERROR(MAX(0,J66-I66+1),0)))</f>
        <v/>
      </c>
      <c r="R66" s="15">
        <f>IF(A66="","",IF(Q66=0,0,IFERROR(Q66/30.44,0)))</f>
        <v/>
      </c>
      <c r="S66" s="13">
        <f>IF(A66="","",IFERROR(M66*P66,0))</f>
        <v/>
      </c>
      <c r="T66" s="13">
        <f>IF(A66="","",IFERROR(S66*R66,0))</f>
        <v/>
      </c>
      <c r="U66" s="7" t="n"/>
      <c r="V66" s="13">
        <f>IF(A66="","",IFERROR(MAX(0,T66-U66),0))</f>
        <v/>
      </c>
      <c r="W66" s="16">
        <f>IF(A66="","",IFERROR(IF(V66&gt;0,"Offener Anspruch",IF(T66=0,"Keine Berechnung","Erledigt")),"Keine Berechnung"))</f>
        <v/>
      </c>
      <c r="X66" s="5" t="n"/>
    </row>
    <row r="67">
      <c r="A67" s="4" t="n"/>
      <c r="B67" s="4" t="n"/>
      <c r="C67" s="5" t="n"/>
      <c r="D67" s="5" t="n"/>
      <c r="E67" s="4" t="n"/>
      <c r="F67" s="6" t="n"/>
      <c r="G67" s="4" t="n"/>
      <c r="H67" s="5" t="n"/>
      <c r="I67" s="6" t="n"/>
      <c r="J67" s="6" t="n"/>
      <c r="K67" s="6" t="n"/>
      <c r="L67" s="6" t="n"/>
      <c r="M67" s="7" t="n"/>
      <c r="N67" s="7" t="n"/>
      <c r="O67" s="8">
        <f>IF(A67="","",IFERROR(M67+N67,0))</f>
        <v/>
      </c>
      <c r="P67" s="9" t="n"/>
      <c r="Q67" s="10">
        <f>IF(A67="","",IF(OR(I67="",J67=""),0,IFERROR(MAX(0,J67-I67+1),0)))</f>
        <v/>
      </c>
      <c r="R67" s="11">
        <f>IF(A67="","",IF(Q67=0,0,IFERROR(Q67/30.44,0)))</f>
        <v/>
      </c>
      <c r="S67" s="8">
        <f>IF(A67="","",IFERROR(M67*P67,0))</f>
        <v/>
      </c>
      <c r="T67" s="8">
        <f>IF(A67="","",IFERROR(S67*R67,0))</f>
        <v/>
      </c>
      <c r="U67" s="7" t="n"/>
      <c r="V67" s="8">
        <f>IF(A67="","",IFERROR(MAX(0,T67-U67),0))</f>
        <v/>
      </c>
      <c r="W67" s="12">
        <f>IF(A67="","",IFERROR(IF(V67&gt;0,"Offener Anspruch",IF(T67=0,"Keine Berechnung","Erledigt")),"Keine Berechnung"))</f>
        <v/>
      </c>
      <c r="X67" s="5" t="n"/>
    </row>
    <row r="68">
      <c r="A68" s="4" t="n"/>
      <c r="B68" s="4" t="n"/>
      <c r="C68" s="5" t="n"/>
      <c r="D68" s="5" t="n"/>
      <c r="E68" s="4" t="n"/>
      <c r="F68" s="6" t="n"/>
      <c r="G68" s="4" t="n"/>
      <c r="H68" s="5" t="n"/>
      <c r="I68" s="6" t="n"/>
      <c r="J68" s="6" t="n"/>
      <c r="K68" s="6" t="n"/>
      <c r="L68" s="6" t="n"/>
      <c r="M68" s="7" t="n"/>
      <c r="N68" s="7" t="n"/>
      <c r="O68" s="13">
        <f>IF(A68="","",IFERROR(M68+N68,0))</f>
        <v/>
      </c>
      <c r="P68" s="9" t="n"/>
      <c r="Q68" s="14">
        <f>IF(A68="","",IF(OR(I68="",J68=""),0,IFERROR(MAX(0,J68-I68+1),0)))</f>
        <v/>
      </c>
      <c r="R68" s="15">
        <f>IF(A68="","",IF(Q68=0,0,IFERROR(Q68/30.44,0)))</f>
        <v/>
      </c>
      <c r="S68" s="13">
        <f>IF(A68="","",IFERROR(M68*P68,0))</f>
        <v/>
      </c>
      <c r="T68" s="13">
        <f>IF(A68="","",IFERROR(S68*R68,0))</f>
        <v/>
      </c>
      <c r="U68" s="7" t="n"/>
      <c r="V68" s="13">
        <f>IF(A68="","",IFERROR(MAX(0,T68-U68),0))</f>
        <v/>
      </c>
      <c r="W68" s="16">
        <f>IF(A68="","",IFERROR(IF(V68&gt;0,"Offener Anspruch",IF(T68=0,"Keine Berechnung","Erledigt")),"Keine Berechnung"))</f>
        <v/>
      </c>
      <c r="X68" s="5" t="n"/>
    </row>
    <row r="69">
      <c r="A69" s="4" t="n"/>
      <c r="B69" s="4" t="n"/>
      <c r="C69" s="5" t="n"/>
      <c r="D69" s="5" t="n"/>
      <c r="E69" s="4" t="n"/>
      <c r="F69" s="6" t="n"/>
      <c r="G69" s="4" t="n"/>
      <c r="H69" s="5" t="n"/>
      <c r="I69" s="6" t="n"/>
      <c r="J69" s="6" t="n"/>
      <c r="K69" s="6" t="n"/>
      <c r="L69" s="6" t="n"/>
      <c r="M69" s="7" t="n"/>
      <c r="N69" s="7" t="n"/>
      <c r="O69" s="8">
        <f>IF(A69="","",IFERROR(M69+N69,0))</f>
        <v/>
      </c>
      <c r="P69" s="9" t="n"/>
      <c r="Q69" s="10">
        <f>IF(A69="","",IF(OR(I69="",J69=""),0,IFERROR(MAX(0,J69-I69+1),0)))</f>
        <v/>
      </c>
      <c r="R69" s="11">
        <f>IF(A69="","",IF(Q69=0,0,IFERROR(Q69/30.44,0)))</f>
        <v/>
      </c>
      <c r="S69" s="8">
        <f>IF(A69="","",IFERROR(M69*P69,0))</f>
        <v/>
      </c>
      <c r="T69" s="8">
        <f>IF(A69="","",IFERROR(S69*R69,0))</f>
        <v/>
      </c>
      <c r="U69" s="7" t="n"/>
      <c r="V69" s="8">
        <f>IF(A69="","",IFERROR(MAX(0,T69-U69),0))</f>
        <v/>
      </c>
      <c r="W69" s="12">
        <f>IF(A69="","",IFERROR(IF(V69&gt;0,"Offener Anspruch",IF(T69=0,"Keine Berechnung","Erledigt")),"Keine Berechnung"))</f>
        <v/>
      </c>
      <c r="X69" s="5" t="n"/>
    </row>
    <row r="70">
      <c r="A70" s="4" t="n"/>
      <c r="B70" s="4" t="n"/>
      <c r="C70" s="5" t="n"/>
      <c r="D70" s="5" t="n"/>
      <c r="E70" s="4" t="n"/>
      <c r="F70" s="6" t="n"/>
      <c r="G70" s="4" t="n"/>
      <c r="H70" s="5" t="n"/>
      <c r="I70" s="6" t="n"/>
      <c r="J70" s="6" t="n"/>
      <c r="K70" s="6" t="n"/>
      <c r="L70" s="6" t="n"/>
      <c r="M70" s="7" t="n"/>
      <c r="N70" s="7" t="n"/>
      <c r="O70" s="13">
        <f>IF(A70="","",IFERROR(M70+N70,0))</f>
        <v/>
      </c>
      <c r="P70" s="9" t="n"/>
      <c r="Q70" s="14">
        <f>IF(A70="","",IF(OR(I70="",J70=""),0,IFERROR(MAX(0,J70-I70+1),0)))</f>
        <v/>
      </c>
      <c r="R70" s="15">
        <f>IF(A70="","",IF(Q70=0,0,IFERROR(Q70/30.44,0)))</f>
        <v/>
      </c>
      <c r="S70" s="13">
        <f>IF(A70="","",IFERROR(M70*P70,0))</f>
        <v/>
      </c>
      <c r="T70" s="13">
        <f>IF(A70="","",IFERROR(S70*R70,0))</f>
        <v/>
      </c>
      <c r="U70" s="7" t="n"/>
      <c r="V70" s="13">
        <f>IF(A70="","",IFERROR(MAX(0,T70-U70),0))</f>
        <v/>
      </c>
      <c r="W70" s="16">
        <f>IF(A70="","",IFERROR(IF(V70&gt;0,"Offener Anspruch",IF(T70=0,"Keine Berechnung","Erledigt")),"Keine Berechnung"))</f>
        <v/>
      </c>
      <c r="X70" s="5" t="n"/>
    </row>
    <row r="71">
      <c r="A71" s="4" t="n"/>
      <c r="B71" s="4" t="n"/>
      <c r="C71" s="5" t="n"/>
      <c r="D71" s="5" t="n"/>
      <c r="E71" s="4" t="n"/>
      <c r="F71" s="6" t="n"/>
      <c r="G71" s="4" t="n"/>
      <c r="H71" s="5" t="n"/>
      <c r="I71" s="6" t="n"/>
      <c r="J71" s="6" t="n"/>
      <c r="K71" s="6" t="n"/>
      <c r="L71" s="6" t="n"/>
      <c r="M71" s="7" t="n"/>
      <c r="N71" s="7" t="n"/>
      <c r="O71" s="8">
        <f>IF(A71="","",IFERROR(M71+N71,0))</f>
        <v/>
      </c>
      <c r="P71" s="9" t="n"/>
      <c r="Q71" s="10">
        <f>IF(A71="","",IF(OR(I71="",J71=""),0,IFERROR(MAX(0,J71-I71+1),0)))</f>
        <v/>
      </c>
      <c r="R71" s="11">
        <f>IF(A71="","",IF(Q71=0,0,IFERROR(Q71/30.44,0)))</f>
        <v/>
      </c>
      <c r="S71" s="8">
        <f>IF(A71="","",IFERROR(M71*P71,0))</f>
        <v/>
      </c>
      <c r="T71" s="8">
        <f>IF(A71="","",IFERROR(S71*R71,0))</f>
        <v/>
      </c>
      <c r="U71" s="7" t="n"/>
      <c r="V71" s="8">
        <f>IF(A71="","",IFERROR(MAX(0,T71-U71),0))</f>
        <v/>
      </c>
      <c r="W71" s="12">
        <f>IF(A71="","",IFERROR(IF(V71&gt;0,"Offener Anspruch",IF(T71=0,"Keine Berechnung","Erledigt")),"Keine Berechnung"))</f>
        <v/>
      </c>
      <c r="X71" s="5" t="n"/>
    </row>
    <row r="72">
      <c r="A72" s="4" t="n"/>
      <c r="B72" s="4" t="n"/>
      <c r="C72" s="5" t="n"/>
      <c r="D72" s="5" t="n"/>
      <c r="E72" s="4" t="n"/>
      <c r="F72" s="6" t="n"/>
      <c r="G72" s="4" t="n"/>
      <c r="H72" s="5" t="n"/>
      <c r="I72" s="6" t="n"/>
      <c r="J72" s="6" t="n"/>
      <c r="K72" s="6" t="n"/>
      <c r="L72" s="6" t="n"/>
      <c r="M72" s="7" t="n"/>
      <c r="N72" s="7" t="n"/>
      <c r="O72" s="13">
        <f>IF(A72="","",IFERROR(M72+N72,0))</f>
        <v/>
      </c>
      <c r="P72" s="9" t="n"/>
      <c r="Q72" s="14">
        <f>IF(A72="","",IF(OR(I72="",J72=""),0,IFERROR(MAX(0,J72-I72+1),0)))</f>
        <v/>
      </c>
      <c r="R72" s="15">
        <f>IF(A72="","",IF(Q72=0,0,IFERROR(Q72/30.44,0)))</f>
        <v/>
      </c>
      <c r="S72" s="13">
        <f>IF(A72="","",IFERROR(M72*P72,0))</f>
        <v/>
      </c>
      <c r="T72" s="13">
        <f>IF(A72="","",IFERROR(S72*R72,0))</f>
        <v/>
      </c>
      <c r="U72" s="7" t="n"/>
      <c r="V72" s="13">
        <f>IF(A72="","",IFERROR(MAX(0,T72-U72),0))</f>
        <v/>
      </c>
      <c r="W72" s="16">
        <f>IF(A72="","",IFERROR(IF(V72&gt;0,"Offener Anspruch",IF(T72=0,"Keine Berechnung","Erledigt")),"Keine Berechnung"))</f>
        <v/>
      </c>
      <c r="X72" s="5" t="n"/>
    </row>
    <row r="73">
      <c r="A73" s="4" t="n"/>
      <c r="B73" s="4" t="n"/>
      <c r="C73" s="5" t="n"/>
      <c r="D73" s="5" t="n"/>
      <c r="E73" s="4" t="n"/>
      <c r="F73" s="6" t="n"/>
      <c r="G73" s="4" t="n"/>
      <c r="H73" s="5" t="n"/>
      <c r="I73" s="6" t="n"/>
      <c r="J73" s="6" t="n"/>
      <c r="K73" s="6" t="n"/>
      <c r="L73" s="6" t="n"/>
      <c r="M73" s="7" t="n"/>
      <c r="N73" s="7" t="n"/>
      <c r="O73" s="8">
        <f>IF(A73="","",IFERROR(M73+N73,0))</f>
        <v/>
      </c>
      <c r="P73" s="9" t="n"/>
      <c r="Q73" s="10">
        <f>IF(A73="","",IF(OR(I73="",J73=""),0,IFERROR(MAX(0,J73-I73+1),0)))</f>
        <v/>
      </c>
      <c r="R73" s="11">
        <f>IF(A73="","",IF(Q73=0,0,IFERROR(Q73/30.44,0)))</f>
        <v/>
      </c>
      <c r="S73" s="8">
        <f>IF(A73="","",IFERROR(M73*P73,0))</f>
        <v/>
      </c>
      <c r="T73" s="8">
        <f>IF(A73="","",IFERROR(S73*R73,0))</f>
        <v/>
      </c>
      <c r="U73" s="7" t="n"/>
      <c r="V73" s="8">
        <f>IF(A73="","",IFERROR(MAX(0,T73-U73),0))</f>
        <v/>
      </c>
      <c r="W73" s="12">
        <f>IF(A73="","",IFERROR(IF(V73&gt;0,"Offener Anspruch",IF(T73=0,"Keine Berechnung","Erledigt")),"Keine Berechnung"))</f>
        <v/>
      </c>
      <c r="X73" s="5" t="n"/>
    </row>
    <row r="74">
      <c r="A74" s="4" t="n"/>
      <c r="B74" s="4" t="n"/>
      <c r="C74" s="5" t="n"/>
      <c r="D74" s="5" t="n"/>
      <c r="E74" s="4" t="n"/>
      <c r="F74" s="6" t="n"/>
      <c r="G74" s="4" t="n"/>
      <c r="H74" s="5" t="n"/>
      <c r="I74" s="6" t="n"/>
      <c r="J74" s="6" t="n"/>
      <c r="K74" s="6" t="n"/>
      <c r="L74" s="6" t="n"/>
      <c r="M74" s="7" t="n"/>
      <c r="N74" s="7" t="n"/>
      <c r="O74" s="13">
        <f>IF(A74="","",IFERROR(M74+N74,0))</f>
        <v/>
      </c>
      <c r="P74" s="9" t="n"/>
      <c r="Q74" s="14">
        <f>IF(A74="","",IF(OR(I74="",J74=""),0,IFERROR(MAX(0,J74-I74+1),0)))</f>
        <v/>
      </c>
      <c r="R74" s="15">
        <f>IF(A74="","",IF(Q74=0,0,IFERROR(Q74/30.44,0)))</f>
        <v/>
      </c>
      <c r="S74" s="13">
        <f>IF(A74="","",IFERROR(M74*P74,0))</f>
        <v/>
      </c>
      <c r="T74" s="13">
        <f>IF(A74="","",IFERROR(S74*R74,0))</f>
        <v/>
      </c>
      <c r="U74" s="7" t="n"/>
      <c r="V74" s="13">
        <f>IF(A74="","",IFERROR(MAX(0,T74-U74),0))</f>
        <v/>
      </c>
      <c r="W74" s="16">
        <f>IF(A74="","",IFERROR(IF(V74&gt;0,"Offener Anspruch",IF(T74=0,"Keine Berechnung","Erledigt")),"Keine Berechnung"))</f>
        <v/>
      </c>
      <c r="X74" s="5" t="n"/>
    </row>
    <row r="75">
      <c r="A75" s="4" t="n"/>
      <c r="B75" s="4" t="n"/>
      <c r="C75" s="5" t="n"/>
      <c r="D75" s="5" t="n"/>
      <c r="E75" s="4" t="n"/>
      <c r="F75" s="6" t="n"/>
      <c r="G75" s="4" t="n"/>
      <c r="H75" s="5" t="n"/>
      <c r="I75" s="6" t="n"/>
      <c r="J75" s="6" t="n"/>
      <c r="K75" s="6" t="n"/>
      <c r="L75" s="6" t="n"/>
      <c r="M75" s="7" t="n"/>
      <c r="N75" s="7" t="n"/>
      <c r="O75" s="8">
        <f>IF(A75="","",IFERROR(M75+N75,0))</f>
        <v/>
      </c>
      <c r="P75" s="9" t="n"/>
      <c r="Q75" s="10">
        <f>IF(A75="","",IF(OR(I75="",J75=""),0,IFERROR(MAX(0,J75-I75+1),0)))</f>
        <v/>
      </c>
      <c r="R75" s="11">
        <f>IF(A75="","",IF(Q75=0,0,IFERROR(Q75/30.44,0)))</f>
        <v/>
      </c>
      <c r="S75" s="8">
        <f>IF(A75="","",IFERROR(M75*P75,0))</f>
        <v/>
      </c>
      <c r="T75" s="8">
        <f>IF(A75="","",IFERROR(S75*R75,0))</f>
        <v/>
      </c>
      <c r="U75" s="7" t="n"/>
      <c r="V75" s="8">
        <f>IF(A75="","",IFERROR(MAX(0,T75-U75),0))</f>
        <v/>
      </c>
      <c r="W75" s="12">
        <f>IF(A75="","",IFERROR(IF(V75&gt;0,"Offener Anspruch",IF(T75=0,"Keine Berechnung","Erledigt")),"Keine Berechnung"))</f>
        <v/>
      </c>
      <c r="X75" s="5" t="n"/>
    </row>
    <row r="76">
      <c r="A76" s="4" t="n"/>
      <c r="B76" s="4" t="n"/>
      <c r="C76" s="5" t="n"/>
      <c r="D76" s="5" t="n"/>
      <c r="E76" s="4" t="n"/>
      <c r="F76" s="6" t="n"/>
      <c r="G76" s="4" t="n"/>
      <c r="H76" s="5" t="n"/>
      <c r="I76" s="6" t="n"/>
      <c r="J76" s="6" t="n"/>
      <c r="K76" s="6" t="n"/>
      <c r="L76" s="6" t="n"/>
      <c r="M76" s="7" t="n"/>
      <c r="N76" s="7" t="n"/>
      <c r="O76" s="13">
        <f>IF(A76="","",IFERROR(M76+N76,0))</f>
        <v/>
      </c>
      <c r="P76" s="9" t="n"/>
      <c r="Q76" s="14">
        <f>IF(A76="","",IF(OR(I76="",J76=""),0,IFERROR(MAX(0,J76-I76+1),0)))</f>
        <v/>
      </c>
      <c r="R76" s="15">
        <f>IF(A76="","",IF(Q76=0,0,IFERROR(Q76/30.44,0)))</f>
        <v/>
      </c>
      <c r="S76" s="13">
        <f>IF(A76="","",IFERROR(M76*P76,0))</f>
        <v/>
      </c>
      <c r="T76" s="13">
        <f>IF(A76="","",IFERROR(S76*R76,0))</f>
        <v/>
      </c>
      <c r="U76" s="7" t="n"/>
      <c r="V76" s="13">
        <f>IF(A76="","",IFERROR(MAX(0,T76-U76),0))</f>
        <v/>
      </c>
      <c r="W76" s="16">
        <f>IF(A76="","",IFERROR(IF(V76&gt;0,"Offener Anspruch",IF(T76=0,"Keine Berechnung","Erledigt")),"Keine Berechnung"))</f>
        <v/>
      </c>
      <c r="X76" s="5" t="n"/>
    </row>
    <row r="77">
      <c r="A77" s="4" t="n"/>
      <c r="B77" s="4" t="n"/>
      <c r="C77" s="5" t="n"/>
      <c r="D77" s="5" t="n"/>
      <c r="E77" s="4" t="n"/>
      <c r="F77" s="6" t="n"/>
      <c r="G77" s="4" t="n"/>
      <c r="H77" s="5" t="n"/>
      <c r="I77" s="6" t="n"/>
      <c r="J77" s="6" t="n"/>
      <c r="K77" s="6" t="n"/>
      <c r="L77" s="6" t="n"/>
      <c r="M77" s="7" t="n"/>
      <c r="N77" s="7" t="n"/>
      <c r="O77" s="8">
        <f>IF(A77="","",IFERROR(M77+N77,0))</f>
        <v/>
      </c>
      <c r="P77" s="9" t="n"/>
      <c r="Q77" s="10">
        <f>IF(A77="","",IF(OR(I77="",J77=""),0,IFERROR(MAX(0,J77-I77+1),0)))</f>
        <v/>
      </c>
      <c r="R77" s="11">
        <f>IF(A77="","",IF(Q77=0,0,IFERROR(Q77/30.44,0)))</f>
        <v/>
      </c>
      <c r="S77" s="8">
        <f>IF(A77="","",IFERROR(M77*P77,0))</f>
        <v/>
      </c>
      <c r="T77" s="8">
        <f>IF(A77="","",IFERROR(S77*R77,0))</f>
        <v/>
      </c>
      <c r="U77" s="7" t="n"/>
      <c r="V77" s="8">
        <f>IF(A77="","",IFERROR(MAX(0,T77-U77),0))</f>
        <v/>
      </c>
      <c r="W77" s="12">
        <f>IF(A77="","",IFERROR(IF(V77&gt;0,"Offener Anspruch",IF(T77=0,"Keine Berechnung","Erledigt")),"Keine Berechnung"))</f>
        <v/>
      </c>
      <c r="X77" s="5" t="n"/>
    </row>
    <row r="78">
      <c r="A78" s="4" t="n"/>
      <c r="B78" s="4" t="n"/>
      <c r="C78" s="5" t="n"/>
      <c r="D78" s="5" t="n"/>
      <c r="E78" s="4" t="n"/>
      <c r="F78" s="6" t="n"/>
      <c r="G78" s="4" t="n"/>
      <c r="H78" s="5" t="n"/>
      <c r="I78" s="6" t="n"/>
      <c r="J78" s="6" t="n"/>
      <c r="K78" s="6" t="n"/>
      <c r="L78" s="6" t="n"/>
      <c r="M78" s="7" t="n"/>
      <c r="N78" s="7" t="n"/>
      <c r="O78" s="13">
        <f>IF(A78="","",IFERROR(M78+N78,0))</f>
        <v/>
      </c>
      <c r="P78" s="9" t="n"/>
      <c r="Q78" s="14">
        <f>IF(A78="","",IF(OR(I78="",J78=""),0,IFERROR(MAX(0,J78-I78+1),0)))</f>
        <v/>
      </c>
      <c r="R78" s="15">
        <f>IF(A78="","",IF(Q78=0,0,IFERROR(Q78/30.44,0)))</f>
        <v/>
      </c>
      <c r="S78" s="13">
        <f>IF(A78="","",IFERROR(M78*P78,0))</f>
        <v/>
      </c>
      <c r="T78" s="13">
        <f>IF(A78="","",IFERROR(S78*R78,0))</f>
        <v/>
      </c>
      <c r="U78" s="7" t="n"/>
      <c r="V78" s="13">
        <f>IF(A78="","",IFERROR(MAX(0,T78-U78),0))</f>
        <v/>
      </c>
      <c r="W78" s="16">
        <f>IF(A78="","",IFERROR(IF(V78&gt;0,"Offener Anspruch",IF(T78=0,"Keine Berechnung","Erledigt")),"Keine Berechnung"))</f>
        <v/>
      </c>
      <c r="X78" s="5" t="n"/>
    </row>
    <row r="79">
      <c r="A79" s="4" t="n"/>
      <c r="B79" s="4" t="n"/>
      <c r="C79" s="5" t="n"/>
      <c r="D79" s="5" t="n"/>
      <c r="E79" s="4" t="n"/>
      <c r="F79" s="6" t="n"/>
      <c r="G79" s="4" t="n"/>
      <c r="H79" s="5" t="n"/>
      <c r="I79" s="6" t="n"/>
      <c r="J79" s="6" t="n"/>
      <c r="K79" s="6" t="n"/>
      <c r="L79" s="6" t="n"/>
      <c r="M79" s="7" t="n"/>
      <c r="N79" s="7" t="n"/>
      <c r="O79" s="8">
        <f>IF(A79="","",IFERROR(M79+N79,0))</f>
        <v/>
      </c>
      <c r="P79" s="9" t="n"/>
      <c r="Q79" s="10">
        <f>IF(A79="","",IF(OR(I79="",J79=""),0,IFERROR(MAX(0,J79-I79+1),0)))</f>
        <v/>
      </c>
      <c r="R79" s="11">
        <f>IF(A79="","",IF(Q79=0,0,IFERROR(Q79/30.44,0)))</f>
        <v/>
      </c>
      <c r="S79" s="8">
        <f>IF(A79="","",IFERROR(M79*P79,0))</f>
        <v/>
      </c>
      <c r="T79" s="8">
        <f>IF(A79="","",IFERROR(S79*R79,0))</f>
        <v/>
      </c>
      <c r="U79" s="7" t="n"/>
      <c r="V79" s="8">
        <f>IF(A79="","",IFERROR(MAX(0,T79-U79),0))</f>
        <v/>
      </c>
      <c r="W79" s="12">
        <f>IF(A79="","",IFERROR(IF(V79&gt;0,"Offener Anspruch",IF(T79=0,"Keine Berechnung","Erledigt")),"Keine Berechnung"))</f>
        <v/>
      </c>
      <c r="X79" s="5" t="n"/>
    </row>
    <row r="80">
      <c r="A80" s="4" t="n"/>
      <c r="B80" s="4" t="n"/>
      <c r="C80" s="5" t="n"/>
      <c r="D80" s="5" t="n"/>
      <c r="E80" s="4" t="n"/>
      <c r="F80" s="6" t="n"/>
      <c r="G80" s="4" t="n"/>
      <c r="H80" s="5" t="n"/>
      <c r="I80" s="6" t="n"/>
      <c r="J80" s="6" t="n"/>
      <c r="K80" s="6" t="n"/>
      <c r="L80" s="6" t="n"/>
      <c r="M80" s="7" t="n"/>
      <c r="N80" s="7" t="n"/>
      <c r="O80" s="13">
        <f>IF(A80="","",IFERROR(M80+N80,0))</f>
        <v/>
      </c>
      <c r="P80" s="9" t="n"/>
      <c r="Q80" s="14">
        <f>IF(A80="","",IF(OR(I80="",J80=""),0,IFERROR(MAX(0,J80-I80+1),0)))</f>
        <v/>
      </c>
      <c r="R80" s="15">
        <f>IF(A80="","",IF(Q80=0,0,IFERROR(Q80/30.44,0)))</f>
        <v/>
      </c>
      <c r="S80" s="13">
        <f>IF(A80="","",IFERROR(M80*P80,0))</f>
        <v/>
      </c>
      <c r="T80" s="13">
        <f>IF(A80="","",IFERROR(S80*R80,0))</f>
        <v/>
      </c>
      <c r="U80" s="7" t="n"/>
      <c r="V80" s="13">
        <f>IF(A80="","",IFERROR(MAX(0,T80-U80),0))</f>
        <v/>
      </c>
      <c r="W80" s="16">
        <f>IF(A80="","",IFERROR(IF(V80&gt;0,"Offener Anspruch",IF(T80=0,"Keine Berechnung","Erledigt")),"Keine Berechnung"))</f>
        <v/>
      </c>
      <c r="X80" s="5" t="n"/>
    </row>
    <row r="81">
      <c r="A81" s="4" t="n"/>
      <c r="B81" s="4" t="n"/>
      <c r="C81" s="5" t="n"/>
      <c r="D81" s="5" t="n"/>
      <c r="E81" s="4" t="n"/>
      <c r="F81" s="6" t="n"/>
      <c r="G81" s="4" t="n"/>
      <c r="H81" s="5" t="n"/>
      <c r="I81" s="6" t="n"/>
      <c r="J81" s="6" t="n"/>
      <c r="K81" s="6" t="n"/>
      <c r="L81" s="6" t="n"/>
      <c r="M81" s="7" t="n"/>
      <c r="N81" s="7" t="n"/>
      <c r="O81" s="8">
        <f>IF(A81="","",IFERROR(M81+N81,0))</f>
        <v/>
      </c>
      <c r="P81" s="9" t="n"/>
      <c r="Q81" s="10">
        <f>IF(A81="","",IF(OR(I81="",J81=""),0,IFERROR(MAX(0,J81-I81+1),0)))</f>
        <v/>
      </c>
      <c r="R81" s="11">
        <f>IF(A81="","",IF(Q81=0,0,IFERROR(Q81/30.44,0)))</f>
        <v/>
      </c>
      <c r="S81" s="8">
        <f>IF(A81="","",IFERROR(M81*P81,0))</f>
        <v/>
      </c>
      <c r="T81" s="8">
        <f>IF(A81="","",IFERROR(S81*R81,0))</f>
        <v/>
      </c>
      <c r="U81" s="7" t="n"/>
      <c r="V81" s="8">
        <f>IF(A81="","",IFERROR(MAX(0,T81-U81),0))</f>
        <v/>
      </c>
      <c r="W81" s="12">
        <f>IF(A81="","",IFERROR(IF(V81&gt;0,"Offener Anspruch",IF(T81=0,"Keine Berechnung","Erledigt")),"Keine Berechnung"))</f>
        <v/>
      </c>
      <c r="X81" s="5" t="n"/>
    </row>
    <row r="82">
      <c r="A82" s="4" t="n"/>
      <c r="B82" s="4" t="n"/>
      <c r="C82" s="5" t="n"/>
      <c r="D82" s="5" t="n"/>
      <c r="E82" s="4" t="n"/>
      <c r="F82" s="6" t="n"/>
      <c r="G82" s="4" t="n"/>
      <c r="H82" s="5" t="n"/>
      <c r="I82" s="6" t="n"/>
      <c r="J82" s="6" t="n"/>
      <c r="K82" s="6" t="n"/>
      <c r="L82" s="6" t="n"/>
      <c r="M82" s="7" t="n"/>
      <c r="N82" s="7" t="n"/>
      <c r="O82" s="13">
        <f>IF(A82="","",IFERROR(M82+N82,0))</f>
        <v/>
      </c>
      <c r="P82" s="9" t="n"/>
      <c r="Q82" s="14">
        <f>IF(A82="","",IF(OR(I82="",J82=""),0,IFERROR(MAX(0,J82-I82+1),0)))</f>
        <v/>
      </c>
      <c r="R82" s="15">
        <f>IF(A82="","",IF(Q82=0,0,IFERROR(Q82/30.44,0)))</f>
        <v/>
      </c>
      <c r="S82" s="13">
        <f>IF(A82="","",IFERROR(M82*P82,0))</f>
        <v/>
      </c>
      <c r="T82" s="13">
        <f>IF(A82="","",IFERROR(S82*R82,0))</f>
        <v/>
      </c>
      <c r="U82" s="7" t="n"/>
      <c r="V82" s="13">
        <f>IF(A82="","",IFERROR(MAX(0,T82-U82),0))</f>
        <v/>
      </c>
      <c r="W82" s="16">
        <f>IF(A82="","",IFERROR(IF(V82&gt;0,"Offener Anspruch",IF(T82=0,"Keine Berechnung","Erledigt")),"Keine Berechnung"))</f>
        <v/>
      </c>
      <c r="X82" s="5" t="n"/>
    </row>
    <row r="83">
      <c r="A83" s="4" t="n"/>
      <c r="B83" s="4" t="n"/>
      <c r="C83" s="5" t="n"/>
      <c r="D83" s="5" t="n"/>
      <c r="E83" s="4" t="n"/>
      <c r="F83" s="6" t="n"/>
      <c r="G83" s="4" t="n"/>
      <c r="H83" s="5" t="n"/>
      <c r="I83" s="6" t="n"/>
      <c r="J83" s="6" t="n"/>
      <c r="K83" s="6" t="n"/>
      <c r="L83" s="6" t="n"/>
      <c r="M83" s="7" t="n"/>
      <c r="N83" s="7" t="n"/>
      <c r="O83" s="8">
        <f>IF(A83="","",IFERROR(M83+N83,0))</f>
        <v/>
      </c>
      <c r="P83" s="9" t="n"/>
      <c r="Q83" s="10">
        <f>IF(A83="","",IF(OR(I83="",J83=""),0,IFERROR(MAX(0,J83-I83+1),0)))</f>
        <v/>
      </c>
      <c r="R83" s="11">
        <f>IF(A83="","",IF(Q83=0,0,IFERROR(Q83/30.44,0)))</f>
        <v/>
      </c>
      <c r="S83" s="8">
        <f>IF(A83="","",IFERROR(M83*P83,0))</f>
        <v/>
      </c>
      <c r="T83" s="8">
        <f>IF(A83="","",IFERROR(S83*R83,0))</f>
        <v/>
      </c>
      <c r="U83" s="7" t="n"/>
      <c r="V83" s="8">
        <f>IF(A83="","",IFERROR(MAX(0,T83-U83),0))</f>
        <v/>
      </c>
      <c r="W83" s="12">
        <f>IF(A83="","",IFERROR(IF(V83&gt;0,"Offener Anspruch",IF(T83=0,"Keine Berechnung","Erledigt")),"Keine Berechnung"))</f>
        <v/>
      </c>
      <c r="X83" s="5" t="n"/>
    </row>
    <row r="84">
      <c r="A84" s="4" t="n"/>
      <c r="B84" s="4" t="n"/>
      <c r="C84" s="5" t="n"/>
      <c r="D84" s="5" t="n"/>
      <c r="E84" s="4" t="n"/>
      <c r="F84" s="6" t="n"/>
      <c r="G84" s="4" t="n"/>
      <c r="H84" s="5" t="n"/>
      <c r="I84" s="6" t="n"/>
      <c r="J84" s="6" t="n"/>
      <c r="K84" s="6" t="n"/>
      <c r="L84" s="6" t="n"/>
      <c r="M84" s="7" t="n"/>
      <c r="N84" s="7" t="n"/>
      <c r="O84" s="13">
        <f>IF(A84="","",IFERROR(M84+N84,0))</f>
        <v/>
      </c>
      <c r="P84" s="9" t="n"/>
      <c r="Q84" s="14">
        <f>IF(A84="","",IF(OR(I84="",J84=""),0,IFERROR(MAX(0,J84-I84+1),0)))</f>
        <v/>
      </c>
      <c r="R84" s="15">
        <f>IF(A84="","",IF(Q84=0,0,IFERROR(Q84/30.44,0)))</f>
        <v/>
      </c>
      <c r="S84" s="13">
        <f>IF(A84="","",IFERROR(M84*P84,0))</f>
        <v/>
      </c>
      <c r="T84" s="13">
        <f>IF(A84="","",IFERROR(S84*R84,0))</f>
        <v/>
      </c>
      <c r="U84" s="7" t="n"/>
      <c r="V84" s="13">
        <f>IF(A84="","",IFERROR(MAX(0,T84-U84),0))</f>
        <v/>
      </c>
      <c r="W84" s="16">
        <f>IF(A84="","",IFERROR(IF(V84&gt;0,"Offener Anspruch",IF(T84=0,"Keine Berechnung","Erledigt")),"Keine Berechnung"))</f>
        <v/>
      </c>
      <c r="X84" s="5" t="n"/>
    </row>
    <row r="85">
      <c r="A85" s="4" t="n"/>
      <c r="B85" s="4" t="n"/>
      <c r="C85" s="5" t="n"/>
      <c r="D85" s="5" t="n"/>
      <c r="E85" s="4" t="n"/>
      <c r="F85" s="6" t="n"/>
      <c r="G85" s="4" t="n"/>
      <c r="H85" s="5" t="n"/>
      <c r="I85" s="6" t="n"/>
      <c r="J85" s="6" t="n"/>
      <c r="K85" s="6" t="n"/>
      <c r="L85" s="6" t="n"/>
      <c r="M85" s="7" t="n"/>
      <c r="N85" s="7" t="n"/>
      <c r="O85" s="8">
        <f>IF(A85="","",IFERROR(M85+N85,0))</f>
        <v/>
      </c>
      <c r="P85" s="9" t="n"/>
      <c r="Q85" s="10">
        <f>IF(A85="","",IF(OR(I85="",J85=""),0,IFERROR(MAX(0,J85-I85+1),0)))</f>
        <v/>
      </c>
      <c r="R85" s="11">
        <f>IF(A85="","",IF(Q85=0,0,IFERROR(Q85/30.44,0)))</f>
        <v/>
      </c>
      <c r="S85" s="8">
        <f>IF(A85="","",IFERROR(M85*P85,0))</f>
        <v/>
      </c>
      <c r="T85" s="8">
        <f>IF(A85="","",IFERROR(S85*R85,0))</f>
        <v/>
      </c>
      <c r="U85" s="7" t="n"/>
      <c r="V85" s="8">
        <f>IF(A85="","",IFERROR(MAX(0,T85-U85),0))</f>
        <v/>
      </c>
      <c r="W85" s="12">
        <f>IF(A85="","",IFERROR(IF(V85&gt;0,"Offener Anspruch",IF(T85=0,"Keine Berechnung","Erledigt")),"Keine Berechnung"))</f>
        <v/>
      </c>
      <c r="X85" s="5" t="n"/>
    </row>
    <row r="86">
      <c r="A86" s="4" t="n"/>
      <c r="B86" s="4" t="n"/>
      <c r="C86" s="5" t="n"/>
      <c r="D86" s="5" t="n"/>
      <c r="E86" s="4" t="n"/>
      <c r="F86" s="6" t="n"/>
      <c r="G86" s="4" t="n"/>
      <c r="H86" s="5" t="n"/>
      <c r="I86" s="6" t="n"/>
      <c r="J86" s="6" t="n"/>
      <c r="K86" s="6" t="n"/>
      <c r="L86" s="6" t="n"/>
      <c r="M86" s="7" t="n"/>
      <c r="N86" s="7" t="n"/>
      <c r="O86" s="13">
        <f>IF(A86="","",IFERROR(M86+N86,0))</f>
        <v/>
      </c>
      <c r="P86" s="9" t="n"/>
      <c r="Q86" s="14">
        <f>IF(A86="","",IF(OR(I86="",J86=""),0,IFERROR(MAX(0,J86-I86+1),0)))</f>
        <v/>
      </c>
      <c r="R86" s="15">
        <f>IF(A86="","",IF(Q86=0,0,IFERROR(Q86/30.44,0)))</f>
        <v/>
      </c>
      <c r="S86" s="13">
        <f>IF(A86="","",IFERROR(M86*P86,0))</f>
        <v/>
      </c>
      <c r="T86" s="13">
        <f>IF(A86="","",IFERROR(S86*R86,0))</f>
        <v/>
      </c>
      <c r="U86" s="7" t="n"/>
      <c r="V86" s="13">
        <f>IF(A86="","",IFERROR(MAX(0,T86-U86),0))</f>
        <v/>
      </c>
      <c r="W86" s="16">
        <f>IF(A86="","",IFERROR(IF(V86&gt;0,"Offener Anspruch",IF(T86=0,"Keine Berechnung","Erledigt")),"Keine Berechnung"))</f>
        <v/>
      </c>
      <c r="X86" s="5" t="n"/>
    </row>
    <row r="87">
      <c r="A87" s="4" t="n"/>
      <c r="B87" s="4" t="n"/>
      <c r="C87" s="5" t="n"/>
      <c r="D87" s="5" t="n"/>
      <c r="E87" s="4" t="n"/>
      <c r="F87" s="6" t="n"/>
      <c r="G87" s="4" t="n"/>
      <c r="H87" s="5" t="n"/>
      <c r="I87" s="6" t="n"/>
      <c r="J87" s="6" t="n"/>
      <c r="K87" s="6" t="n"/>
      <c r="L87" s="6" t="n"/>
      <c r="M87" s="7" t="n"/>
      <c r="N87" s="7" t="n"/>
      <c r="O87" s="8">
        <f>IF(A87="","",IFERROR(M87+N87,0))</f>
        <v/>
      </c>
      <c r="P87" s="9" t="n"/>
      <c r="Q87" s="10">
        <f>IF(A87="","",IF(OR(I87="",J87=""),0,IFERROR(MAX(0,J87-I87+1),0)))</f>
        <v/>
      </c>
      <c r="R87" s="11">
        <f>IF(A87="","",IF(Q87=0,0,IFERROR(Q87/30.44,0)))</f>
        <v/>
      </c>
      <c r="S87" s="8">
        <f>IF(A87="","",IFERROR(M87*P87,0))</f>
        <v/>
      </c>
      <c r="T87" s="8">
        <f>IF(A87="","",IFERROR(S87*R87,0))</f>
        <v/>
      </c>
      <c r="U87" s="7" t="n"/>
      <c r="V87" s="8">
        <f>IF(A87="","",IFERROR(MAX(0,T87-U87),0))</f>
        <v/>
      </c>
      <c r="W87" s="12">
        <f>IF(A87="","",IFERROR(IF(V87&gt;0,"Offener Anspruch",IF(T87=0,"Keine Berechnung","Erledigt")),"Keine Berechnung"))</f>
        <v/>
      </c>
      <c r="X87" s="5" t="n"/>
    </row>
    <row r="88">
      <c r="A88" s="4" t="n"/>
      <c r="B88" s="4" t="n"/>
      <c r="C88" s="5" t="n"/>
      <c r="D88" s="5" t="n"/>
      <c r="E88" s="4" t="n"/>
      <c r="F88" s="6" t="n"/>
      <c r="G88" s="4" t="n"/>
      <c r="H88" s="5" t="n"/>
      <c r="I88" s="6" t="n"/>
      <c r="J88" s="6" t="n"/>
      <c r="K88" s="6" t="n"/>
      <c r="L88" s="6" t="n"/>
      <c r="M88" s="7" t="n"/>
      <c r="N88" s="7" t="n"/>
      <c r="O88" s="13">
        <f>IF(A88="","",IFERROR(M88+N88,0))</f>
        <v/>
      </c>
      <c r="P88" s="9" t="n"/>
      <c r="Q88" s="14">
        <f>IF(A88="","",IF(OR(I88="",J88=""),0,IFERROR(MAX(0,J88-I88+1),0)))</f>
        <v/>
      </c>
      <c r="R88" s="15">
        <f>IF(A88="","",IF(Q88=0,0,IFERROR(Q88/30.44,0)))</f>
        <v/>
      </c>
      <c r="S88" s="13">
        <f>IF(A88="","",IFERROR(M88*P88,0))</f>
        <v/>
      </c>
      <c r="T88" s="13">
        <f>IF(A88="","",IFERROR(S88*R88,0))</f>
        <v/>
      </c>
      <c r="U88" s="7" t="n"/>
      <c r="V88" s="13">
        <f>IF(A88="","",IFERROR(MAX(0,T88-U88),0))</f>
        <v/>
      </c>
      <c r="W88" s="16">
        <f>IF(A88="","",IFERROR(IF(V88&gt;0,"Offener Anspruch",IF(T88=0,"Keine Berechnung","Erledigt")),"Keine Berechnung"))</f>
        <v/>
      </c>
      <c r="X88" s="5" t="n"/>
    </row>
    <row r="89">
      <c r="A89" s="4" t="n"/>
      <c r="B89" s="4" t="n"/>
      <c r="C89" s="5" t="n"/>
      <c r="D89" s="5" t="n"/>
      <c r="E89" s="4" t="n"/>
      <c r="F89" s="6" t="n"/>
      <c r="G89" s="4" t="n"/>
      <c r="H89" s="5" t="n"/>
      <c r="I89" s="6" t="n"/>
      <c r="J89" s="6" t="n"/>
      <c r="K89" s="6" t="n"/>
      <c r="L89" s="6" t="n"/>
      <c r="M89" s="7" t="n"/>
      <c r="N89" s="7" t="n"/>
      <c r="O89" s="8">
        <f>IF(A89="","",IFERROR(M89+N89,0))</f>
        <v/>
      </c>
      <c r="P89" s="9" t="n"/>
      <c r="Q89" s="10">
        <f>IF(A89="","",IF(OR(I89="",J89=""),0,IFERROR(MAX(0,J89-I89+1),0)))</f>
        <v/>
      </c>
      <c r="R89" s="11">
        <f>IF(A89="","",IF(Q89=0,0,IFERROR(Q89/30.44,0)))</f>
        <v/>
      </c>
      <c r="S89" s="8">
        <f>IF(A89="","",IFERROR(M89*P89,0))</f>
        <v/>
      </c>
      <c r="T89" s="8">
        <f>IF(A89="","",IFERROR(S89*R89,0))</f>
        <v/>
      </c>
      <c r="U89" s="7" t="n"/>
      <c r="V89" s="8">
        <f>IF(A89="","",IFERROR(MAX(0,T89-U89),0))</f>
        <v/>
      </c>
      <c r="W89" s="12">
        <f>IF(A89="","",IFERROR(IF(V89&gt;0,"Offener Anspruch",IF(T89=0,"Keine Berechnung","Erledigt")),"Keine Berechnung"))</f>
        <v/>
      </c>
      <c r="X89" s="5" t="n"/>
    </row>
    <row r="90">
      <c r="A90" s="4" t="n"/>
      <c r="B90" s="4" t="n"/>
      <c r="C90" s="5" t="n"/>
      <c r="D90" s="5" t="n"/>
      <c r="E90" s="4" t="n"/>
      <c r="F90" s="6" t="n"/>
      <c r="G90" s="4" t="n"/>
      <c r="H90" s="5" t="n"/>
      <c r="I90" s="6" t="n"/>
      <c r="J90" s="6" t="n"/>
      <c r="K90" s="6" t="n"/>
      <c r="L90" s="6" t="n"/>
      <c r="M90" s="7" t="n"/>
      <c r="N90" s="7" t="n"/>
      <c r="O90" s="13">
        <f>IF(A90="","",IFERROR(M90+N90,0))</f>
        <v/>
      </c>
      <c r="P90" s="9" t="n"/>
      <c r="Q90" s="14">
        <f>IF(A90="","",IF(OR(I90="",J90=""),0,IFERROR(MAX(0,J90-I90+1),0)))</f>
        <v/>
      </c>
      <c r="R90" s="15">
        <f>IF(A90="","",IF(Q90=0,0,IFERROR(Q90/30.44,0)))</f>
        <v/>
      </c>
      <c r="S90" s="13">
        <f>IF(A90="","",IFERROR(M90*P90,0))</f>
        <v/>
      </c>
      <c r="T90" s="13">
        <f>IF(A90="","",IFERROR(S90*R90,0))</f>
        <v/>
      </c>
      <c r="U90" s="7" t="n"/>
      <c r="V90" s="13">
        <f>IF(A90="","",IFERROR(MAX(0,T90-U90),0))</f>
        <v/>
      </c>
      <c r="W90" s="16">
        <f>IF(A90="","",IFERROR(IF(V90&gt;0,"Offener Anspruch",IF(T90=0,"Keine Berechnung","Erledigt")),"Keine Berechnung"))</f>
        <v/>
      </c>
      <c r="X90" s="5" t="n"/>
    </row>
    <row r="91">
      <c r="A91" s="4" t="n"/>
      <c r="B91" s="4" t="n"/>
      <c r="C91" s="5" t="n"/>
      <c r="D91" s="5" t="n"/>
      <c r="E91" s="4" t="n"/>
      <c r="F91" s="6" t="n"/>
      <c r="G91" s="4" t="n"/>
      <c r="H91" s="5" t="n"/>
      <c r="I91" s="6" t="n"/>
      <c r="J91" s="6" t="n"/>
      <c r="K91" s="6" t="n"/>
      <c r="L91" s="6" t="n"/>
      <c r="M91" s="7" t="n"/>
      <c r="N91" s="7" t="n"/>
      <c r="O91" s="8">
        <f>IF(A91="","",IFERROR(M91+N91,0))</f>
        <v/>
      </c>
      <c r="P91" s="9" t="n"/>
      <c r="Q91" s="10">
        <f>IF(A91="","",IF(OR(I91="",J91=""),0,IFERROR(MAX(0,J91-I91+1),0)))</f>
        <v/>
      </c>
      <c r="R91" s="11">
        <f>IF(A91="","",IF(Q91=0,0,IFERROR(Q91/30.44,0)))</f>
        <v/>
      </c>
      <c r="S91" s="8">
        <f>IF(A91="","",IFERROR(M91*P91,0))</f>
        <v/>
      </c>
      <c r="T91" s="8">
        <f>IF(A91="","",IFERROR(S91*R91,0))</f>
        <v/>
      </c>
      <c r="U91" s="7" t="n"/>
      <c r="V91" s="8">
        <f>IF(A91="","",IFERROR(MAX(0,T91-U91),0))</f>
        <v/>
      </c>
      <c r="W91" s="12">
        <f>IF(A91="","",IFERROR(IF(V91&gt;0,"Offener Anspruch",IF(T91=0,"Keine Berechnung","Erledigt")),"Keine Berechnung"))</f>
        <v/>
      </c>
      <c r="X91" s="5" t="n"/>
    </row>
    <row r="92">
      <c r="A92" s="4" t="n"/>
      <c r="B92" s="4" t="n"/>
      <c r="C92" s="5" t="n"/>
      <c r="D92" s="5" t="n"/>
      <c r="E92" s="4" t="n"/>
      <c r="F92" s="6" t="n"/>
      <c r="G92" s="4" t="n"/>
      <c r="H92" s="5" t="n"/>
      <c r="I92" s="6" t="n"/>
      <c r="J92" s="6" t="n"/>
      <c r="K92" s="6" t="n"/>
      <c r="L92" s="6" t="n"/>
      <c r="M92" s="7" t="n"/>
      <c r="N92" s="7" t="n"/>
      <c r="O92" s="13">
        <f>IF(A92="","",IFERROR(M92+N92,0))</f>
        <v/>
      </c>
      <c r="P92" s="9" t="n"/>
      <c r="Q92" s="14">
        <f>IF(A92="","",IF(OR(I92="",J92=""),0,IFERROR(MAX(0,J92-I92+1),0)))</f>
        <v/>
      </c>
      <c r="R92" s="15">
        <f>IF(A92="","",IF(Q92=0,0,IFERROR(Q92/30.44,0)))</f>
        <v/>
      </c>
      <c r="S92" s="13">
        <f>IF(A92="","",IFERROR(M92*P92,0))</f>
        <v/>
      </c>
      <c r="T92" s="13">
        <f>IF(A92="","",IFERROR(S92*R92,0))</f>
        <v/>
      </c>
      <c r="U92" s="7" t="n"/>
      <c r="V92" s="13">
        <f>IF(A92="","",IFERROR(MAX(0,T92-U92),0))</f>
        <v/>
      </c>
      <c r="W92" s="16">
        <f>IF(A92="","",IFERROR(IF(V92&gt;0,"Offener Anspruch",IF(T92=0,"Keine Berechnung","Erledigt")),"Keine Berechnung"))</f>
        <v/>
      </c>
      <c r="X92" s="5" t="n"/>
    </row>
    <row r="93">
      <c r="A93" s="4" t="n"/>
      <c r="B93" s="4" t="n"/>
      <c r="C93" s="5" t="n"/>
      <c r="D93" s="5" t="n"/>
      <c r="E93" s="4" t="n"/>
      <c r="F93" s="6" t="n"/>
      <c r="G93" s="4" t="n"/>
      <c r="H93" s="5" t="n"/>
      <c r="I93" s="6" t="n"/>
      <c r="J93" s="6" t="n"/>
      <c r="K93" s="6" t="n"/>
      <c r="L93" s="6" t="n"/>
      <c r="M93" s="7" t="n"/>
      <c r="N93" s="7" t="n"/>
      <c r="O93" s="8">
        <f>IF(A93="","",IFERROR(M93+N93,0))</f>
        <v/>
      </c>
      <c r="P93" s="9" t="n"/>
      <c r="Q93" s="10">
        <f>IF(A93="","",IF(OR(I93="",J93=""),0,IFERROR(MAX(0,J93-I93+1),0)))</f>
        <v/>
      </c>
      <c r="R93" s="11">
        <f>IF(A93="","",IF(Q93=0,0,IFERROR(Q93/30.44,0)))</f>
        <v/>
      </c>
      <c r="S93" s="8">
        <f>IF(A93="","",IFERROR(M93*P93,0))</f>
        <v/>
      </c>
      <c r="T93" s="8">
        <f>IF(A93="","",IFERROR(S93*R93,0))</f>
        <v/>
      </c>
      <c r="U93" s="7" t="n"/>
      <c r="V93" s="8">
        <f>IF(A93="","",IFERROR(MAX(0,T93-U93),0))</f>
        <v/>
      </c>
      <c r="W93" s="12">
        <f>IF(A93="","",IFERROR(IF(V93&gt;0,"Offener Anspruch",IF(T93=0,"Keine Berechnung","Erledigt")),"Keine Berechnung"))</f>
        <v/>
      </c>
      <c r="X93" s="5" t="n"/>
    </row>
    <row r="94">
      <c r="A94" s="4" t="n"/>
      <c r="B94" s="4" t="n"/>
      <c r="C94" s="5" t="n"/>
      <c r="D94" s="5" t="n"/>
      <c r="E94" s="4" t="n"/>
      <c r="F94" s="6" t="n"/>
      <c r="G94" s="4" t="n"/>
      <c r="H94" s="5" t="n"/>
      <c r="I94" s="6" t="n"/>
      <c r="J94" s="6" t="n"/>
      <c r="K94" s="6" t="n"/>
      <c r="L94" s="6" t="n"/>
      <c r="M94" s="7" t="n"/>
      <c r="N94" s="7" t="n"/>
      <c r="O94" s="13">
        <f>IF(A94="","",IFERROR(M94+N94,0))</f>
        <v/>
      </c>
      <c r="P94" s="9" t="n"/>
      <c r="Q94" s="14">
        <f>IF(A94="","",IF(OR(I94="",J94=""),0,IFERROR(MAX(0,J94-I94+1),0)))</f>
        <v/>
      </c>
      <c r="R94" s="15">
        <f>IF(A94="","",IF(Q94=0,0,IFERROR(Q94/30.44,0)))</f>
        <v/>
      </c>
      <c r="S94" s="13">
        <f>IF(A94="","",IFERROR(M94*P94,0))</f>
        <v/>
      </c>
      <c r="T94" s="13">
        <f>IF(A94="","",IFERROR(S94*R94,0))</f>
        <v/>
      </c>
      <c r="U94" s="7" t="n"/>
      <c r="V94" s="13">
        <f>IF(A94="","",IFERROR(MAX(0,T94-U94),0))</f>
        <v/>
      </c>
      <c r="W94" s="16">
        <f>IF(A94="","",IFERROR(IF(V94&gt;0,"Offener Anspruch",IF(T94=0,"Keine Berechnung","Erledigt")),"Keine Berechnung"))</f>
        <v/>
      </c>
      <c r="X94" s="5" t="n"/>
    </row>
    <row r="95">
      <c r="A95" s="4" t="n"/>
      <c r="B95" s="4" t="n"/>
      <c r="C95" s="5" t="n"/>
      <c r="D95" s="5" t="n"/>
      <c r="E95" s="4" t="n"/>
      <c r="F95" s="6" t="n"/>
      <c r="G95" s="4" t="n"/>
      <c r="H95" s="5" t="n"/>
      <c r="I95" s="6" t="n"/>
      <c r="J95" s="6" t="n"/>
      <c r="K95" s="6" t="n"/>
      <c r="L95" s="6" t="n"/>
      <c r="M95" s="7" t="n"/>
      <c r="N95" s="7" t="n"/>
      <c r="O95" s="8">
        <f>IF(A95="","",IFERROR(M95+N95,0))</f>
        <v/>
      </c>
      <c r="P95" s="9" t="n"/>
      <c r="Q95" s="10">
        <f>IF(A95="","",IF(OR(I95="",J95=""),0,IFERROR(MAX(0,J95-I95+1),0)))</f>
        <v/>
      </c>
      <c r="R95" s="11">
        <f>IF(A95="","",IF(Q95=0,0,IFERROR(Q95/30.44,0)))</f>
        <v/>
      </c>
      <c r="S95" s="8">
        <f>IF(A95="","",IFERROR(M95*P95,0))</f>
        <v/>
      </c>
      <c r="T95" s="8">
        <f>IF(A95="","",IFERROR(S95*R95,0))</f>
        <v/>
      </c>
      <c r="U95" s="7" t="n"/>
      <c r="V95" s="8">
        <f>IF(A95="","",IFERROR(MAX(0,T95-U95),0))</f>
        <v/>
      </c>
      <c r="W95" s="12">
        <f>IF(A95="","",IFERROR(IF(V95&gt;0,"Offener Anspruch",IF(T95=0,"Keine Berechnung","Erledigt")),"Keine Berechnung"))</f>
        <v/>
      </c>
      <c r="X95" s="5" t="n"/>
    </row>
    <row r="96">
      <c r="A96" s="4" t="n"/>
      <c r="B96" s="4" t="n"/>
      <c r="C96" s="5" t="n"/>
      <c r="D96" s="5" t="n"/>
      <c r="E96" s="4" t="n"/>
      <c r="F96" s="6" t="n"/>
      <c r="G96" s="4" t="n"/>
      <c r="H96" s="5" t="n"/>
      <c r="I96" s="6" t="n"/>
      <c r="J96" s="6" t="n"/>
      <c r="K96" s="6" t="n"/>
      <c r="L96" s="6" t="n"/>
      <c r="M96" s="7" t="n"/>
      <c r="N96" s="7" t="n"/>
      <c r="O96" s="13">
        <f>IF(A96="","",IFERROR(M96+N96,0))</f>
        <v/>
      </c>
      <c r="P96" s="9" t="n"/>
      <c r="Q96" s="14">
        <f>IF(A96="","",IF(OR(I96="",J96=""),0,IFERROR(MAX(0,J96-I96+1),0)))</f>
        <v/>
      </c>
      <c r="R96" s="15">
        <f>IF(A96="","",IF(Q96=0,0,IFERROR(Q96/30.44,0)))</f>
        <v/>
      </c>
      <c r="S96" s="13">
        <f>IF(A96="","",IFERROR(M96*P96,0))</f>
        <v/>
      </c>
      <c r="T96" s="13">
        <f>IF(A96="","",IFERROR(S96*R96,0))</f>
        <v/>
      </c>
      <c r="U96" s="7" t="n"/>
      <c r="V96" s="13">
        <f>IF(A96="","",IFERROR(MAX(0,T96-U96),0))</f>
        <v/>
      </c>
      <c r="W96" s="16">
        <f>IF(A96="","",IFERROR(IF(V96&gt;0,"Offener Anspruch",IF(T96=0,"Keine Berechnung","Erledigt")),"Keine Berechnung"))</f>
        <v/>
      </c>
      <c r="X96" s="5" t="n"/>
    </row>
    <row r="97">
      <c r="A97" s="4" t="n"/>
      <c r="B97" s="4" t="n"/>
      <c r="C97" s="5" t="n"/>
      <c r="D97" s="5" t="n"/>
      <c r="E97" s="4" t="n"/>
      <c r="F97" s="6" t="n"/>
      <c r="G97" s="4" t="n"/>
      <c r="H97" s="5" t="n"/>
      <c r="I97" s="6" t="n"/>
      <c r="J97" s="6" t="n"/>
      <c r="K97" s="6" t="n"/>
      <c r="L97" s="6" t="n"/>
      <c r="M97" s="7" t="n"/>
      <c r="N97" s="7" t="n"/>
      <c r="O97" s="8">
        <f>IF(A97="","",IFERROR(M97+N97,0))</f>
        <v/>
      </c>
      <c r="P97" s="9" t="n"/>
      <c r="Q97" s="10">
        <f>IF(A97="","",IF(OR(I97="",J97=""),0,IFERROR(MAX(0,J97-I97+1),0)))</f>
        <v/>
      </c>
      <c r="R97" s="11">
        <f>IF(A97="","",IF(Q97=0,0,IFERROR(Q97/30.44,0)))</f>
        <v/>
      </c>
      <c r="S97" s="8">
        <f>IF(A97="","",IFERROR(M97*P97,0))</f>
        <v/>
      </c>
      <c r="T97" s="8">
        <f>IF(A97="","",IFERROR(S97*R97,0))</f>
        <v/>
      </c>
      <c r="U97" s="7" t="n"/>
      <c r="V97" s="8">
        <f>IF(A97="","",IFERROR(MAX(0,T97-U97),0))</f>
        <v/>
      </c>
      <c r="W97" s="12">
        <f>IF(A97="","",IFERROR(IF(V97&gt;0,"Offener Anspruch",IF(T97=0,"Keine Berechnung","Erledigt")),"Keine Berechnung"))</f>
        <v/>
      </c>
      <c r="X97" s="5" t="n"/>
    </row>
    <row r="98">
      <c r="A98" s="4" t="n"/>
      <c r="B98" s="4" t="n"/>
      <c r="C98" s="5" t="n"/>
      <c r="D98" s="5" t="n"/>
      <c r="E98" s="4" t="n"/>
      <c r="F98" s="6" t="n"/>
      <c r="G98" s="4" t="n"/>
      <c r="H98" s="5" t="n"/>
      <c r="I98" s="6" t="n"/>
      <c r="J98" s="6" t="n"/>
      <c r="K98" s="6" t="n"/>
      <c r="L98" s="6" t="n"/>
      <c r="M98" s="7" t="n"/>
      <c r="N98" s="7" t="n"/>
      <c r="O98" s="13">
        <f>IF(A98="","",IFERROR(M98+N98,0))</f>
        <v/>
      </c>
      <c r="P98" s="9" t="n"/>
      <c r="Q98" s="14">
        <f>IF(A98="","",IF(OR(I98="",J98=""),0,IFERROR(MAX(0,J98-I98+1),0)))</f>
        <v/>
      </c>
      <c r="R98" s="15">
        <f>IF(A98="","",IF(Q98=0,0,IFERROR(Q98/30.44,0)))</f>
        <v/>
      </c>
      <c r="S98" s="13">
        <f>IF(A98="","",IFERROR(M98*P98,0))</f>
        <v/>
      </c>
      <c r="T98" s="13">
        <f>IF(A98="","",IFERROR(S98*R98,0))</f>
        <v/>
      </c>
      <c r="U98" s="7" t="n"/>
      <c r="V98" s="13">
        <f>IF(A98="","",IFERROR(MAX(0,T98-U98),0))</f>
        <v/>
      </c>
      <c r="W98" s="16">
        <f>IF(A98="","",IFERROR(IF(V98&gt;0,"Offener Anspruch",IF(T98=0,"Keine Berechnung","Erledigt")),"Keine Berechnung"))</f>
        <v/>
      </c>
      <c r="X98" s="5" t="n"/>
    </row>
    <row r="99">
      <c r="A99" s="4" t="n"/>
      <c r="B99" s="4" t="n"/>
      <c r="C99" s="5" t="n"/>
      <c r="D99" s="5" t="n"/>
      <c r="E99" s="4" t="n"/>
      <c r="F99" s="6" t="n"/>
      <c r="G99" s="4" t="n"/>
      <c r="H99" s="5" t="n"/>
      <c r="I99" s="6" t="n"/>
      <c r="J99" s="6" t="n"/>
      <c r="K99" s="6" t="n"/>
      <c r="L99" s="6" t="n"/>
      <c r="M99" s="7" t="n"/>
      <c r="N99" s="7" t="n"/>
      <c r="O99" s="8">
        <f>IF(A99="","",IFERROR(M99+N99,0))</f>
        <v/>
      </c>
      <c r="P99" s="9" t="n"/>
      <c r="Q99" s="10">
        <f>IF(A99="","",IF(OR(I99="",J99=""),0,IFERROR(MAX(0,J99-I99+1),0)))</f>
        <v/>
      </c>
      <c r="R99" s="11">
        <f>IF(A99="","",IF(Q99=0,0,IFERROR(Q99/30.44,0)))</f>
        <v/>
      </c>
      <c r="S99" s="8">
        <f>IF(A99="","",IFERROR(M99*P99,0))</f>
        <v/>
      </c>
      <c r="T99" s="8">
        <f>IF(A99="","",IFERROR(S99*R99,0))</f>
        <v/>
      </c>
      <c r="U99" s="7" t="n"/>
      <c r="V99" s="8">
        <f>IF(A99="","",IFERROR(MAX(0,T99-U99),0))</f>
        <v/>
      </c>
      <c r="W99" s="12">
        <f>IF(A99="","",IFERROR(IF(V99&gt;0,"Offener Anspruch",IF(T99=0,"Keine Berechnung","Erledigt")),"Keine Berechnung"))</f>
        <v/>
      </c>
      <c r="X99" s="5" t="n"/>
    </row>
    <row r="100">
      <c r="A100" s="4" t="n"/>
      <c r="B100" s="4" t="n"/>
      <c r="C100" s="5" t="n"/>
      <c r="D100" s="5" t="n"/>
      <c r="E100" s="4" t="n"/>
      <c r="F100" s="6" t="n"/>
      <c r="G100" s="4" t="n"/>
      <c r="H100" s="5" t="n"/>
      <c r="I100" s="6" t="n"/>
      <c r="J100" s="6" t="n"/>
      <c r="K100" s="6" t="n"/>
      <c r="L100" s="6" t="n"/>
      <c r="M100" s="7" t="n"/>
      <c r="N100" s="7" t="n"/>
      <c r="O100" s="13">
        <f>IF(A100="","",IFERROR(M100+N100,0))</f>
        <v/>
      </c>
      <c r="P100" s="9" t="n"/>
      <c r="Q100" s="14">
        <f>IF(A100="","",IF(OR(I100="",J100=""),0,IFERROR(MAX(0,J100-I100+1),0)))</f>
        <v/>
      </c>
      <c r="R100" s="15">
        <f>IF(A100="","",IF(Q100=0,0,IFERROR(Q100/30.44,0)))</f>
        <v/>
      </c>
      <c r="S100" s="13">
        <f>IF(A100="","",IFERROR(M100*P100,0))</f>
        <v/>
      </c>
      <c r="T100" s="13">
        <f>IF(A100="","",IFERROR(S100*R100,0))</f>
        <v/>
      </c>
      <c r="U100" s="7" t="n"/>
      <c r="V100" s="13">
        <f>IF(A100="","",IFERROR(MAX(0,T100-U100),0))</f>
        <v/>
      </c>
      <c r="W100" s="16">
        <f>IF(A100="","",IFERROR(IF(V100&gt;0,"Offener Anspruch",IF(T100=0,"Keine Berechnung","Erledigt")),"Keine Berechnung"))</f>
        <v/>
      </c>
      <c r="X100" s="5" t="n"/>
    </row>
    <row r="101">
      <c r="A101" s="4" t="n"/>
      <c r="B101" s="4" t="n"/>
      <c r="C101" s="5" t="n"/>
      <c r="D101" s="5" t="n"/>
      <c r="E101" s="4" t="n"/>
      <c r="F101" s="6" t="n"/>
      <c r="G101" s="4" t="n"/>
      <c r="H101" s="5" t="n"/>
      <c r="I101" s="6" t="n"/>
      <c r="J101" s="6" t="n"/>
      <c r="K101" s="6" t="n"/>
      <c r="L101" s="6" t="n"/>
      <c r="M101" s="7" t="n"/>
      <c r="N101" s="7" t="n"/>
      <c r="O101" s="8">
        <f>IF(A101="","",IFERROR(M101+N101,0))</f>
        <v/>
      </c>
      <c r="P101" s="9" t="n"/>
      <c r="Q101" s="10">
        <f>IF(A101="","",IF(OR(I101="",J101=""),0,IFERROR(MAX(0,J101-I101+1),0)))</f>
        <v/>
      </c>
      <c r="R101" s="11">
        <f>IF(A101="","",IF(Q101=0,0,IFERROR(Q101/30.44,0)))</f>
        <v/>
      </c>
      <c r="S101" s="8">
        <f>IF(A101="","",IFERROR(M101*P101,0))</f>
        <v/>
      </c>
      <c r="T101" s="8">
        <f>IF(A101="","",IFERROR(S101*R101,0))</f>
        <v/>
      </c>
      <c r="U101" s="7" t="n"/>
      <c r="V101" s="8">
        <f>IF(A101="","",IFERROR(MAX(0,T101-U101),0))</f>
        <v/>
      </c>
      <c r="W101" s="12">
        <f>IF(A101="","",IFERROR(IF(V101&gt;0,"Offener Anspruch",IF(T101=0,"Keine Berechnung","Erledigt")),"Keine Berechnung"))</f>
        <v/>
      </c>
      <c r="X101" s="5" t="n"/>
    </row>
    <row r="102">
      <c r="A102" s="4" t="n"/>
      <c r="B102" s="4" t="n"/>
      <c r="C102" s="5" t="n"/>
      <c r="D102" s="5" t="n"/>
      <c r="E102" s="4" t="n"/>
      <c r="F102" s="6" t="n"/>
      <c r="G102" s="4" t="n"/>
      <c r="H102" s="5" t="n"/>
      <c r="I102" s="6" t="n"/>
      <c r="J102" s="6" t="n"/>
      <c r="K102" s="6" t="n"/>
      <c r="L102" s="6" t="n"/>
      <c r="M102" s="7" t="n"/>
      <c r="N102" s="7" t="n"/>
      <c r="O102" s="13">
        <f>IF(A102="","",IFERROR(M102+N102,0))</f>
        <v/>
      </c>
      <c r="P102" s="9" t="n"/>
      <c r="Q102" s="14">
        <f>IF(A102="","",IF(OR(I102="",J102=""),0,IFERROR(MAX(0,J102-I102+1),0)))</f>
        <v/>
      </c>
      <c r="R102" s="15">
        <f>IF(A102="","",IF(Q102=0,0,IFERROR(Q102/30.44,0)))</f>
        <v/>
      </c>
      <c r="S102" s="13">
        <f>IF(A102="","",IFERROR(M102*P102,0))</f>
        <v/>
      </c>
      <c r="T102" s="13">
        <f>IF(A102="","",IFERROR(S102*R102,0))</f>
        <v/>
      </c>
      <c r="U102" s="7" t="n"/>
      <c r="V102" s="13">
        <f>IF(A102="","",IFERROR(MAX(0,T102-U102),0))</f>
        <v/>
      </c>
      <c r="W102" s="16">
        <f>IF(A102="","",IFERROR(IF(V102&gt;0,"Offener Anspruch",IF(T102=0,"Keine Berechnung","Erledigt")),"Keine Berechnung"))</f>
        <v/>
      </c>
      <c r="X102" s="5" t="n"/>
    </row>
    <row r="103">
      <c r="A103" s="4" t="n"/>
      <c r="B103" s="4" t="n"/>
      <c r="C103" s="5" t="n"/>
      <c r="D103" s="5" t="n"/>
      <c r="E103" s="4" t="n"/>
      <c r="F103" s="6" t="n"/>
      <c r="G103" s="4" t="n"/>
      <c r="H103" s="5" t="n"/>
      <c r="I103" s="6" t="n"/>
      <c r="J103" s="6" t="n"/>
      <c r="K103" s="6" t="n"/>
      <c r="L103" s="6" t="n"/>
      <c r="M103" s="7" t="n"/>
      <c r="N103" s="7" t="n"/>
      <c r="O103" s="8">
        <f>IF(A103="","",IFERROR(M103+N103,0))</f>
        <v/>
      </c>
      <c r="P103" s="9" t="n"/>
      <c r="Q103" s="10">
        <f>IF(A103="","",IF(OR(I103="",J103=""),0,IFERROR(MAX(0,J103-I103+1),0)))</f>
        <v/>
      </c>
      <c r="R103" s="11">
        <f>IF(A103="","",IF(Q103=0,0,IFERROR(Q103/30.44,0)))</f>
        <v/>
      </c>
      <c r="S103" s="8">
        <f>IF(A103="","",IFERROR(M103*P103,0))</f>
        <v/>
      </c>
      <c r="T103" s="8">
        <f>IF(A103="","",IFERROR(S103*R103,0))</f>
        <v/>
      </c>
      <c r="U103" s="7" t="n"/>
      <c r="V103" s="8">
        <f>IF(A103="","",IFERROR(MAX(0,T103-U103),0))</f>
        <v/>
      </c>
      <c r="W103" s="12">
        <f>IF(A103="","",IFERROR(IF(V103&gt;0,"Offener Anspruch",IF(T103=0,"Keine Berechnung","Erledigt")),"Keine Berechnung"))</f>
        <v/>
      </c>
      <c r="X103" s="5" t="n"/>
    </row>
    <row r="104">
      <c r="A104" s="4" t="n"/>
      <c r="B104" s="4" t="n"/>
      <c r="C104" s="5" t="n"/>
      <c r="D104" s="5" t="n"/>
      <c r="E104" s="4" t="n"/>
      <c r="F104" s="6" t="n"/>
      <c r="G104" s="4" t="n"/>
      <c r="H104" s="5" t="n"/>
      <c r="I104" s="6" t="n"/>
      <c r="J104" s="6" t="n"/>
      <c r="K104" s="6" t="n"/>
      <c r="L104" s="6" t="n"/>
      <c r="M104" s="7" t="n"/>
      <c r="N104" s="7" t="n"/>
      <c r="O104" s="13">
        <f>IF(A104="","",IFERROR(M104+N104,0))</f>
        <v/>
      </c>
      <c r="P104" s="9" t="n"/>
      <c r="Q104" s="14">
        <f>IF(A104="","",IF(OR(I104="",J104=""),0,IFERROR(MAX(0,J104-I104+1),0)))</f>
        <v/>
      </c>
      <c r="R104" s="15">
        <f>IF(A104="","",IF(Q104=0,0,IFERROR(Q104/30.44,0)))</f>
        <v/>
      </c>
      <c r="S104" s="13">
        <f>IF(A104="","",IFERROR(M104*P104,0))</f>
        <v/>
      </c>
      <c r="T104" s="13">
        <f>IF(A104="","",IFERROR(S104*R104,0))</f>
        <v/>
      </c>
      <c r="U104" s="7" t="n"/>
      <c r="V104" s="13">
        <f>IF(A104="","",IFERROR(MAX(0,T104-U104),0))</f>
        <v/>
      </c>
      <c r="W104" s="16">
        <f>IF(A104="","",IFERROR(IF(V104&gt;0,"Offener Anspruch",IF(T104=0,"Keine Berechnung","Erledigt")),"Keine Berechnung"))</f>
        <v/>
      </c>
      <c r="X104" s="5" t="n"/>
    </row>
  </sheetData>
  <autoFilter ref="A4:X104"/>
  <mergeCells count="1">
    <mergeCell ref="A1:X1"/>
  </mergeCells>
  <conditionalFormatting sqref="T5:T104">
    <cfRule type="expression" priority="1" dxfId="0">
      <formula>T5&gt;0</formula>
    </cfRule>
  </conditionalFormatting>
  <conditionalFormatting sqref="V5:V104">
    <cfRule type="expression" priority="2" dxfId="1">
      <formula>V5&gt;0</formula>
    </cfRule>
  </conditionalFormatting>
  <conditionalFormatting sqref="W5:W104">
    <cfRule type="expression" priority="3" dxfId="1">
      <formula>W5="Offener Anspruch"</formula>
    </cfRule>
    <cfRule type="expression" priority="4" dxfId="0">
      <formula>W5="Erledigt"</formula>
    </cfRule>
  </conditionalFormatting>
  <dataValidations count="4">
    <dataValidation sqref="G5:G104" showErrorMessage="1" showInputMessage="1" allowBlank="1" errorTitle="Ungültige Mangelkategorie" error="Bitte wählen Sie eine Mangelkategorie aus der Liste." promptTitle="Mangelkategorie" prompt="Wählen Sie die passende Mangelkategorie." type="list">
      <formula1>"Heizung,Wasser/Feuchtigkeit,Lärm,Schimmel,Aufzug,Sonstiges"</formula1>
    </dataValidation>
    <dataValidation sqref="F5:F104 I5:L104" showErrorMessage="1" showInputMessage="1" allowBlank="1" errorTitle="Ungültiges Datum" error="Bitte geben Sie ein gültiges Datum ein." type="date" operator="between">
      <formula1>1</formula1>
      <formula2>2958465</formula2>
    </dataValidation>
    <dataValidation sqref="M5:N104 U5:U104" showErrorMessage="1" showInputMessage="1" allowBlank="1" errorTitle="Ungültiger Betrag" error="Bitte geben Sie einen Betrag größer oder gleich 0 ein." type="decimal" operator="greaterThanOrEqual">
      <formula1>0</formula1>
    </dataValidation>
    <dataValidation sqref="P5:P104" showErrorMessage="1" showInputMessage="1" allowBlank="1" errorTitle="Ungültige Minderungsquote" error="Bitte geben Sie eine Minderungsquote zwischen 0 % und 100 % ein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0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2" customWidth="1" min="2" max="2"/>
    <col width="27" customWidth="1" min="3" max="3"/>
    <col hidden="1" width="13" customWidth="1" min="4" max="4"/>
    <col width="22" customWidth="1" min="5" max="5"/>
    <col width="14" customWidth="1" min="6" max="6"/>
    <col width="18" customWidth="1" min="8" max="8"/>
    <col width="13" customWidth="1" min="9" max="9"/>
    <col width="24" customWidth="1" min="10" max="10"/>
    <col width="2" customWidth="1" min="12" max="12"/>
  </cols>
  <sheetData>
    <row r="1" ht="26" customHeight="1">
      <c r="A1" s="1" t="inlineStr">
        <is>
          <t>Auswertung rückwirkender Mietminderungen</t>
        </is>
      </c>
    </row>
    <row r="2" ht="24" customHeight="1">
      <c r="A2" s="2" t="inlineStr">
        <is>
          <t>Kennzahlen und Auswertungen berücksichtigen den gesamten vorbereiteten Erfassungsbereich bis Zeile 104.</t>
        </is>
      </c>
    </row>
    <row r="3"/>
    <row r="4">
      <c r="A4" s="17" t="inlineStr">
        <is>
          <t>Kennzahl</t>
        </is>
      </c>
      <c r="B4" s="17" t="inlineStr">
        <is>
          <t>Wert</t>
        </is>
      </c>
    </row>
    <row r="5">
      <c r="A5" s="18" t="inlineStr">
        <is>
          <t>Anzahl aller Fälle</t>
        </is>
      </c>
      <c r="B5" s="19">
        <f>COUNTA('Minderungsfälle'!$A$5:$A$104)</f>
        <v/>
      </c>
    </row>
    <row r="6">
      <c r="A6" s="20" t="inlineStr">
        <is>
          <t>Anzahl offener Fälle</t>
        </is>
      </c>
      <c r="B6" s="21">
        <f>COUNTIF('Minderungsfälle'!$W$5:$W$104,"Offener Anspruch")</f>
        <v/>
      </c>
    </row>
    <row r="7">
      <c r="A7" s="18" t="inlineStr">
        <is>
          <t>Gesamter rückwirkender Minderungsbetrag</t>
        </is>
      </c>
      <c r="B7" s="22">
        <f>SUM('Minderungsfälle'!$T$5:$T$104)</f>
        <v/>
      </c>
    </row>
    <row r="8">
      <c r="A8" s="20" t="inlineStr">
        <is>
          <t>Bereits erstatteter Betrag</t>
        </is>
      </c>
      <c r="B8" s="23">
        <f>SUM('Minderungsfälle'!$U$5:$U$104)</f>
        <v/>
      </c>
    </row>
    <row r="9">
      <c r="A9" s="18" t="inlineStr">
        <is>
          <t>Offener Erstattungsbetrag</t>
        </is>
      </c>
      <c r="B9" s="22">
        <f>SUM('Minderungsfälle'!$V$5:$V$104)</f>
        <v/>
      </c>
    </row>
    <row r="10">
      <c r="A10" s="20" t="inlineStr">
        <is>
          <t>Durchschnittliche Minderungsquote</t>
        </is>
      </c>
      <c r="B10" s="24">
        <f>IFERROR(AVERAGE('Minderungsfälle'!$P$5:$P$104),0)</f>
        <v/>
      </c>
    </row>
    <row r="11">
      <c r="A11" s="18" t="inlineStr">
        <is>
          <t>Durchschnittlicher offener Betrag</t>
        </is>
      </c>
      <c r="B11" s="22">
        <f>IFERROR(AVERAGE('Minderungsfälle'!$V$5:$V$104),0)</f>
        <v/>
      </c>
    </row>
    <row r="12"/>
    <row r="13"/>
    <row r="14">
      <c r="A14" s="25" t="inlineStr">
        <is>
          <t>Mangelkategorie</t>
        </is>
      </c>
      <c r="B14" s="25" t="inlineStr">
        <is>
          <t>Fallanzahl</t>
        </is>
      </c>
      <c r="C14" s="25" t="inlineStr">
        <is>
          <t>Rückwirkender Minderungsbetrag</t>
        </is>
      </c>
      <c r="E14" s="25" t="inlineStr">
        <is>
          <t>Status</t>
        </is>
      </c>
      <c r="F14" s="25" t="inlineStr">
        <is>
          <t>Fallanzahl</t>
        </is>
      </c>
      <c r="H14" s="25" t="inlineStr">
        <is>
          <t>Stadt</t>
        </is>
      </c>
      <c r="I14" s="25" t="inlineStr">
        <is>
          <t>Fallanzahl</t>
        </is>
      </c>
      <c r="J14" s="25" t="inlineStr">
        <is>
          <t>Offener Erstattungsbetrag</t>
        </is>
      </c>
    </row>
    <row r="15">
      <c r="A15" s="26" t="inlineStr">
        <is>
          <t>Heizung</t>
        </is>
      </c>
      <c r="B15" s="19">
        <f>COUNTIF('Minderungsfälle'!$G$5:$G$104,A15)</f>
        <v/>
      </c>
      <c r="C15" s="22">
        <f>SUMIF('Minderungsfälle'!$G$5:$G$104,A15,'Minderungsfälle'!$T$5:$T$104)</f>
        <v/>
      </c>
      <c r="E15" s="26" t="inlineStr">
        <is>
          <t>Offener Anspruch</t>
        </is>
      </c>
      <c r="F15" s="19">
        <f>COUNTIF('Minderungsfälle'!$W$5:$W$104,E15)</f>
        <v/>
      </c>
      <c r="H15" s="26" t="inlineStr">
        <is>
          <t>Berlin</t>
        </is>
      </c>
      <c r="I15" s="19">
        <f>COUNTIF('Minderungsfälle'!$E$5:$E$104,H15)</f>
        <v/>
      </c>
      <c r="J15" s="22">
        <f>SUMIF('Minderungsfälle'!$E$5:$E$104,H15,'Minderungsfälle'!$V$5:$V$104)</f>
        <v/>
      </c>
    </row>
    <row r="16">
      <c r="A16" s="27" t="inlineStr">
        <is>
          <t>Wasser/Feuchtigkeit</t>
        </is>
      </c>
      <c r="B16" s="21">
        <f>COUNTIF('Minderungsfälle'!$G$5:$G$104,A16)</f>
        <v/>
      </c>
      <c r="C16" s="23">
        <f>SUMIF('Minderungsfälle'!$G$5:$G$104,A16,'Minderungsfälle'!$T$5:$T$104)</f>
        <v/>
      </c>
      <c r="E16" s="27" t="inlineStr">
        <is>
          <t>Erledigt</t>
        </is>
      </c>
      <c r="F16" s="21">
        <f>COUNTIF('Minderungsfälle'!$W$5:$W$104,E16)</f>
        <v/>
      </c>
      <c r="H16" s="27" t="inlineStr">
        <is>
          <t>München</t>
        </is>
      </c>
      <c r="I16" s="21">
        <f>COUNTIF('Minderungsfälle'!$E$5:$E$104,H16)</f>
        <v/>
      </c>
      <c r="J16" s="23">
        <f>SUMIF('Minderungsfälle'!$E$5:$E$104,H16,'Minderungsfälle'!$V$5:$V$104)</f>
        <v/>
      </c>
    </row>
    <row r="17">
      <c r="A17" s="26" t="inlineStr">
        <is>
          <t>Lärm</t>
        </is>
      </c>
      <c r="B17" s="19">
        <f>COUNTIF('Minderungsfälle'!$G$5:$G$104,A17)</f>
        <v/>
      </c>
      <c r="C17" s="22">
        <f>SUMIF('Minderungsfälle'!$G$5:$G$104,A17,'Minderungsfälle'!$T$5:$T$104)</f>
        <v/>
      </c>
      <c r="E17" s="26" t="inlineStr">
        <is>
          <t>Keine Berechnung</t>
        </is>
      </c>
      <c r="F17" s="19">
        <f>COUNTIF('Minderungsfälle'!$W$5:$W$104,E17)</f>
        <v/>
      </c>
      <c r="H17" s="26" t="inlineStr">
        <is>
          <t>Hamburg</t>
        </is>
      </c>
      <c r="I17" s="19">
        <f>COUNTIF('Minderungsfälle'!$E$5:$E$104,H17)</f>
        <v/>
      </c>
      <c r="J17" s="22">
        <f>SUMIF('Minderungsfälle'!$E$5:$E$104,H17,'Minderungsfälle'!$V$5:$V$104)</f>
        <v/>
      </c>
    </row>
    <row r="18">
      <c r="A18" s="27" t="inlineStr">
        <is>
          <t>Schimmel</t>
        </is>
      </c>
      <c r="B18" s="21">
        <f>COUNTIF('Minderungsfälle'!$G$5:$G$104,A18)</f>
        <v/>
      </c>
      <c r="C18" s="23">
        <f>SUMIF('Minderungsfälle'!$G$5:$G$104,A18,'Minderungsfälle'!$T$5:$T$104)</f>
        <v/>
      </c>
      <c r="H18" s="27" t="inlineStr">
        <is>
          <t>Köln</t>
        </is>
      </c>
      <c r="I18" s="21">
        <f>COUNTIF('Minderungsfälle'!$E$5:$E$104,H18)</f>
        <v/>
      </c>
      <c r="J18" s="23">
        <f>SUMIF('Minderungsfälle'!$E$5:$E$104,H18,'Minderungsfälle'!$V$5:$V$104)</f>
        <v/>
      </c>
    </row>
    <row r="19">
      <c r="A19" s="26" t="inlineStr">
        <is>
          <t>Aufzug</t>
        </is>
      </c>
      <c r="B19" s="19">
        <f>COUNTIF('Minderungsfälle'!$G$5:$G$104,A19)</f>
        <v/>
      </c>
      <c r="C19" s="22">
        <f>SUMIF('Minderungsfälle'!$G$5:$G$104,A19,'Minderungsfälle'!$T$5:$T$104)</f>
        <v/>
      </c>
      <c r="H19" s="26" t="inlineStr">
        <is>
          <t>Frankfurt</t>
        </is>
      </c>
      <c r="I19" s="19">
        <f>COUNTIF('Minderungsfälle'!$E$5:$E$104,H19)</f>
        <v/>
      </c>
      <c r="J19" s="22">
        <f>SUMIF('Minderungsfälle'!$E$5:$E$104,H19,'Minderungsfälle'!$V$5:$V$104)</f>
        <v/>
      </c>
    </row>
    <row r="20">
      <c r="A20" s="27" t="inlineStr">
        <is>
          <t>Sonstiges</t>
        </is>
      </c>
      <c r="B20" s="21">
        <f>COUNTIF('Minderungsfälle'!$G$5:$G$104,A20)</f>
        <v/>
      </c>
      <c r="C20" s="23">
        <f>SUMIF('Minderungsfälle'!$G$5:$G$104,A20,'Minderungsfälle'!$T$5:$T$104)</f>
        <v/>
      </c>
      <c r="H20" s="27" t="inlineStr">
        <is>
          <t>Stuttgart</t>
        </is>
      </c>
      <c r="I20" s="21">
        <f>COUNTIF('Minderungsfälle'!$E$5:$E$104,H20)</f>
        <v/>
      </c>
      <c r="J20" s="23">
        <f>SUMIF('Minderungsfälle'!$E$5:$E$104,H20,'Minderungsfälle'!$V$5:$V$104)</f>
        <v/>
      </c>
    </row>
    <row r="21">
      <c r="H21" s="26" t="inlineStr">
        <is>
          <t>Düsseldorf</t>
        </is>
      </c>
      <c r="I21" s="19">
        <f>COUNTIF('Minderungsfälle'!$E$5:$E$104,H21)</f>
        <v/>
      </c>
      <c r="J21" s="22">
        <f>SUMIF('Minderungsfälle'!$E$5:$E$104,H21,'Minderungsfälle'!$V$5:$V$104)</f>
        <v/>
      </c>
    </row>
    <row r="22">
      <c r="H22" s="27" t="inlineStr">
        <is>
          <t>Leipzig</t>
        </is>
      </c>
      <c r="I22" s="21">
        <f>COUNTIF('Minderungsfälle'!$E$5:$E$104,H22)</f>
        <v/>
      </c>
      <c r="J22" s="23">
        <f>SUMIF('Minderungsfälle'!$E$5:$E$104,H22,'Minderungsfälle'!$V$5:$V$104)</f>
        <v/>
      </c>
    </row>
    <row r="23">
      <c r="H23" s="26" t="inlineStr">
        <is>
          <t>Dresden</t>
        </is>
      </c>
      <c r="I23" s="19">
        <f>COUNTIF('Minderungsfälle'!$E$5:$E$104,H23)</f>
        <v/>
      </c>
      <c r="J23" s="22">
        <f>SUMIF('Minderungsfälle'!$E$5:$E$104,H23,'Minderungsfälle'!$V$5:$V$104)</f>
        <v/>
      </c>
    </row>
    <row r="24"/>
    <row r="25"/>
    <row r="26"/>
    <row r="27"/>
    <row r="28"/>
    <row r="29">
      <c r="A29" s="17" t="inlineStr">
        <is>
          <t>Fall-Schnellprüfung</t>
        </is>
      </c>
      <c r="B29" s="17" t="inlineStr">
        <is>
          <t>Auswahl / Ergebnis</t>
        </is>
      </c>
    </row>
    <row r="30">
      <c r="A30" s="18" t="inlineStr">
        <is>
          <t>Fall-ID auswählen</t>
        </is>
      </c>
      <c r="B30" s="4" t="n"/>
    </row>
    <row r="31">
      <c r="A31" s="18" t="inlineStr">
        <is>
          <t>Mieter/in</t>
        </is>
      </c>
      <c r="B31" s="27">
        <f>IF($B$30="","",IFERROR(VLOOKUP($B$30,'Minderungsfälle'!$A$5:$X$104,2,FALSE),""))</f>
        <v/>
      </c>
      <c r="D31" s="28">
        <f>IF('Minderungsfälle'!$A$5="","",'Minderungsfälle'!$A$5)</f>
        <v/>
      </c>
    </row>
    <row r="32">
      <c r="A32" s="18" t="inlineStr">
        <is>
          <t>Stadt</t>
        </is>
      </c>
      <c r="B32" s="27">
        <f>IF($B$30="","",IFERROR(VLOOKUP($B$30,'Minderungsfälle'!$A$5:$X$104,5,FALSE),""))</f>
        <v/>
      </c>
      <c r="D32" s="28">
        <f>IF('Minderungsfälle'!$A$6="","",'Minderungsfälle'!$A$6)</f>
        <v/>
      </c>
    </row>
    <row r="33">
      <c r="A33" s="18" t="inlineStr">
        <is>
          <t>Offener Erstattungsbetrag</t>
        </is>
      </c>
      <c r="B33" s="23">
        <f>IF($B$30="","",IFERROR(VLOOKUP($B$30,'Minderungsfälle'!$A$5:$X$104,22,FALSE),0))</f>
        <v/>
      </c>
      <c r="D33" s="28">
        <f>IF('Minderungsfälle'!$A$7="","",'Minderungsfälle'!$A$7)</f>
        <v/>
      </c>
    </row>
    <row r="34">
      <c r="A34" s="18" t="inlineStr">
        <is>
          <t>Status</t>
        </is>
      </c>
      <c r="B34" s="27">
        <f>IF($B$30="","",IFERROR(VLOOKUP($B$30,'Minderungsfälle'!$A$5:$X$104,23,FALSE),""))</f>
        <v/>
      </c>
      <c r="D34" s="28">
        <f>IF('Minderungsfälle'!$A$8="","",'Minderungsfälle'!$A$8)</f>
        <v/>
      </c>
    </row>
    <row r="35">
      <c r="A35" s="18" t="inlineStr">
        <is>
          <t>Datum Mängelanzeige</t>
        </is>
      </c>
      <c r="B35" s="29">
        <f>IF($B$30="","",IFERROR(VLOOKUP($B$30,'Minderungsfälle'!$A$5:$X$104,11,FALSE),""))</f>
        <v/>
      </c>
      <c r="D35" s="28">
        <f>IF('Minderungsfälle'!$A$9="","",'Minderungsfälle'!$A$9)</f>
        <v/>
      </c>
    </row>
    <row r="36">
      <c r="D36" s="28">
        <f>IF('Minderungsfälle'!$A$10="","",'Minderungsfälle'!$A$10)</f>
        <v/>
      </c>
    </row>
    <row r="37">
      <c r="D37" s="28">
        <f>IF('Minderungsfälle'!$A$11="","",'Minderungsfälle'!$A$11)</f>
        <v/>
      </c>
    </row>
    <row r="38">
      <c r="D38" s="28">
        <f>IF('Minderungsfälle'!$A$12="","",'Minderungsfälle'!$A$12)</f>
        <v/>
      </c>
    </row>
    <row r="39">
      <c r="D39" s="28">
        <f>IF('Minderungsfälle'!$A$13="","",'Minderungsfälle'!$A$13)</f>
        <v/>
      </c>
    </row>
    <row r="40">
      <c r="D40" s="28">
        <f>IF('Minderungsfälle'!$A$14="","",'Minderungsfälle'!$A$14)</f>
        <v/>
      </c>
    </row>
    <row r="41">
      <c r="D41" s="28">
        <f>IF('Minderungsfälle'!$A$15="","",'Minderungsfälle'!$A$15)</f>
        <v/>
      </c>
    </row>
    <row r="42">
      <c r="D42" s="28">
        <f>IF('Minderungsfälle'!$A$16="","",'Minderungsfälle'!$A$16)</f>
        <v/>
      </c>
    </row>
    <row r="43">
      <c r="D43" s="28">
        <f>IF('Minderungsfälle'!$A$17="","",'Minderungsfälle'!$A$17)</f>
        <v/>
      </c>
    </row>
    <row r="44">
      <c r="D44" s="28">
        <f>IF('Minderungsfälle'!$A$18="","",'Minderungsfälle'!$A$18)</f>
        <v/>
      </c>
    </row>
    <row r="45">
      <c r="D45" s="28">
        <f>IF('Minderungsfälle'!$A$19="","",'Minderungsfälle'!$A$19)</f>
        <v/>
      </c>
    </row>
    <row r="46">
      <c r="D46" s="28">
        <f>IF('Minderungsfälle'!$A$20="","",'Minderungsfälle'!$A$20)</f>
        <v/>
      </c>
    </row>
    <row r="47">
      <c r="D47" s="28">
        <f>IF('Minderungsfälle'!$A$21="","",'Minderungsfälle'!$A$21)</f>
        <v/>
      </c>
    </row>
    <row r="48">
      <c r="D48" s="28">
        <f>IF('Minderungsfälle'!$A$22="","",'Minderungsfälle'!$A$22)</f>
        <v/>
      </c>
    </row>
    <row r="49">
      <c r="D49" s="28">
        <f>IF('Minderungsfälle'!$A$23="","",'Minderungsfälle'!$A$23)</f>
        <v/>
      </c>
    </row>
    <row r="50">
      <c r="D50" s="28">
        <f>IF('Minderungsfälle'!$A$24="","",'Minderungsfälle'!$A$24)</f>
        <v/>
      </c>
    </row>
    <row r="51">
      <c r="D51" s="28">
        <f>IF('Minderungsfälle'!$A$25="","",'Minderungsfälle'!$A$25)</f>
        <v/>
      </c>
    </row>
    <row r="52">
      <c r="D52" s="28">
        <f>IF('Minderungsfälle'!$A$26="","",'Minderungsfälle'!$A$26)</f>
        <v/>
      </c>
    </row>
    <row r="53">
      <c r="D53" s="28">
        <f>IF('Minderungsfälle'!$A$27="","",'Minderungsfälle'!$A$27)</f>
        <v/>
      </c>
    </row>
    <row r="54">
      <c r="D54" s="28">
        <f>IF('Minderungsfälle'!$A$28="","",'Minderungsfälle'!$A$28)</f>
        <v/>
      </c>
    </row>
    <row r="55">
      <c r="D55" s="28">
        <f>IF('Minderungsfälle'!$A$29="","",'Minderungsfälle'!$A$29)</f>
        <v/>
      </c>
    </row>
    <row r="56">
      <c r="D56" s="28">
        <f>IF('Minderungsfälle'!$A$30="","",'Minderungsfälle'!$A$30)</f>
        <v/>
      </c>
    </row>
    <row r="57">
      <c r="D57" s="28">
        <f>IF('Minderungsfälle'!$A$31="","",'Minderungsfälle'!$A$31)</f>
        <v/>
      </c>
    </row>
    <row r="58">
      <c r="D58" s="28">
        <f>IF('Minderungsfälle'!$A$32="","",'Minderungsfälle'!$A$32)</f>
        <v/>
      </c>
    </row>
    <row r="59">
      <c r="D59" s="28">
        <f>IF('Minderungsfälle'!$A$33="","",'Minderungsfälle'!$A$33)</f>
        <v/>
      </c>
    </row>
    <row r="60">
      <c r="D60" s="28">
        <f>IF('Minderungsfälle'!$A$34="","",'Minderungsfälle'!$A$34)</f>
        <v/>
      </c>
    </row>
    <row r="61">
      <c r="D61" s="28">
        <f>IF('Minderungsfälle'!$A$35="","",'Minderungsfälle'!$A$35)</f>
        <v/>
      </c>
    </row>
    <row r="62">
      <c r="D62" s="28">
        <f>IF('Minderungsfälle'!$A$36="","",'Minderungsfälle'!$A$36)</f>
        <v/>
      </c>
    </row>
    <row r="63">
      <c r="D63" s="28">
        <f>IF('Minderungsfälle'!$A$37="","",'Minderungsfälle'!$A$37)</f>
        <v/>
      </c>
    </row>
    <row r="64">
      <c r="D64" s="28">
        <f>IF('Minderungsfälle'!$A$38="","",'Minderungsfälle'!$A$38)</f>
        <v/>
      </c>
    </row>
    <row r="65">
      <c r="D65" s="28">
        <f>IF('Minderungsfälle'!$A$39="","",'Minderungsfälle'!$A$39)</f>
        <v/>
      </c>
    </row>
    <row r="66">
      <c r="D66" s="28">
        <f>IF('Minderungsfälle'!$A$40="","",'Minderungsfälle'!$A$40)</f>
        <v/>
      </c>
    </row>
    <row r="67">
      <c r="D67" s="28">
        <f>IF('Minderungsfälle'!$A$41="","",'Minderungsfälle'!$A$41)</f>
        <v/>
      </c>
    </row>
    <row r="68">
      <c r="D68" s="28">
        <f>IF('Minderungsfälle'!$A$42="","",'Minderungsfälle'!$A$42)</f>
        <v/>
      </c>
    </row>
    <row r="69">
      <c r="D69" s="28">
        <f>IF('Minderungsfälle'!$A$43="","",'Minderungsfälle'!$A$43)</f>
        <v/>
      </c>
    </row>
    <row r="70">
      <c r="D70" s="28">
        <f>IF('Minderungsfälle'!$A$44="","",'Minderungsfälle'!$A$44)</f>
        <v/>
      </c>
    </row>
    <row r="71">
      <c r="D71" s="28">
        <f>IF('Minderungsfälle'!$A$45="","",'Minderungsfälle'!$A$45)</f>
        <v/>
      </c>
    </row>
    <row r="72">
      <c r="D72" s="28">
        <f>IF('Minderungsfälle'!$A$46="","",'Minderungsfälle'!$A$46)</f>
        <v/>
      </c>
    </row>
    <row r="73">
      <c r="D73" s="28">
        <f>IF('Minderungsfälle'!$A$47="","",'Minderungsfälle'!$A$47)</f>
        <v/>
      </c>
    </row>
    <row r="74">
      <c r="D74" s="28">
        <f>IF('Minderungsfälle'!$A$48="","",'Minderungsfälle'!$A$48)</f>
        <v/>
      </c>
    </row>
    <row r="75">
      <c r="D75" s="28">
        <f>IF('Minderungsfälle'!$A$49="","",'Minderungsfälle'!$A$49)</f>
        <v/>
      </c>
    </row>
    <row r="76">
      <c r="D76" s="28">
        <f>IF('Minderungsfälle'!$A$50="","",'Minderungsfälle'!$A$50)</f>
        <v/>
      </c>
    </row>
    <row r="77">
      <c r="D77" s="28">
        <f>IF('Minderungsfälle'!$A$51="","",'Minderungsfälle'!$A$51)</f>
        <v/>
      </c>
    </row>
    <row r="78">
      <c r="D78" s="28">
        <f>IF('Minderungsfälle'!$A$52="","",'Minderungsfälle'!$A$52)</f>
        <v/>
      </c>
    </row>
    <row r="79">
      <c r="D79" s="28">
        <f>IF('Minderungsfälle'!$A$53="","",'Minderungsfälle'!$A$53)</f>
        <v/>
      </c>
    </row>
    <row r="80">
      <c r="D80" s="28">
        <f>IF('Minderungsfälle'!$A$54="","",'Minderungsfälle'!$A$54)</f>
        <v/>
      </c>
    </row>
    <row r="81">
      <c r="D81" s="28">
        <f>IF('Minderungsfälle'!$A$55="","",'Minderungsfälle'!$A$55)</f>
        <v/>
      </c>
    </row>
    <row r="82">
      <c r="D82" s="28">
        <f>IF('Minderungsfälle'!$A$56="","",'Minderungsfälle'!$A$56)</f>
        <v/>
      </c>
    </row>
    <row r="83">
      <c r="D83" s="28">
        <f>IF('Minderungsfälle'!$A$57="","",'Minderungsfälle'!$A$57)</f>
        <v/>
      </c>
    </row>
    <row r="84">
      <c r="D84" s="28">
        <f>IF('Minderungsfälle'!$A$58="","",'Minderungsfälle'!$A$58)</f>
        <v/>
      </c>
    </row>
    <row r="85">
      <c r="D85" s="28">
        <f>IF('Minderungsfälle'!$A$59="","",'Minderungsfälle'!$A$59)</f>
        <v/>
      </c>
    </row>
    <row r="86">
      <c r="D86" s="28">
        <f>IF('Minderungsfälle'!$A$60="","",'Minderungsfälle'!$A$60)</f>
        <v/>
      </c>
    </row>
    <row r="87">
      <c r="D87" s="28">
        <f>IF('Minderungsfälle'!$A$61="","",'Minderungsfälle'!$A$61)</f>
        <v/>
      </c>
    </row>
    <row r="88">
      <c r="D88" s="28">
        <f>IF('Minderungsfälle'!$A$62="","",'Minderungsfälle'!$A$62)</f>
        <v/>
      </c>
    </row>
    <row r="89">
      <c r="D89" s="28">
        <f>IF('Minderungsfälle'!$A$63="","",'Minderungsfälle'!$A$63)</f>
        <v/>
      </c>
    </row>
    <row r="90">
      <c r="D90" s="28">
        <f>IF('Minderungsfälle'!$A$64="","",'Minderungsfälle'!$A$64)</f>
        <v/>
      </c>
    </row>
    <row r="91">
      <c r="D91" s="28">
        <f>IF('Minderungsfälle'!$A$65="","",'Minderungsfälle'!$A$65)</f>
        <v/>
      </c>
    </row>
    <row r="92">
      <c r="D92" s="28">
        <f>IF('Minderungsfälle'!$A$66="","",'Minderungsfälle'!$A$66)</f>
        <v/>
      </c>
    </row>
    <row r="93">
      <c r="D93" s="28">
        <f>IF('Minderungsfälle'!$A$67="","",'Minderungsfälle'!$A$67)</f>
        <v/>
      </c>
    </row>
    <row r="94">
      <c r="D94" s="28">
        <f>IF('Minderungsfälle'!$A$68="","",'Minderungsfälle'!$A$68)</f>
        <v/>
      </c>
    </row>
    <row r="95">
      <c r="D95" s="28">
        <f>IF('Minderungsfälle'!$A$69="","",'Minderungsfälle'!$A$69)</f>
        <v/>
      </c>
    </row>
    <row r="96">
      <c r="D96" s="28">
        <f>IF('Minderungsfälle'!$A$70="","",'Minderungsfälle'!$A$70)</f>
        <v/>
      </c>
    </row>
    <row r="97">
      <c r="D97" s="28">
        <f>IF('Minderungsfälle'!$A$71="","",'Minderungsfälle'!$A$71)</f>
        <v/>
      </c>
    </row>
    <row r="98">
      <c r="D98" s="28">
        <f>IF('Minderungsfälle'!$A$72="","",'Minderungsfälle'!$A$72)</f>
        <v/>
      </c>
    </row>
    <row r="99">
      <c r="D99" s="28">
        <f>IF('Minderungsfälle'!$A$73="","",'Minderungsfälle'!$A$73)</f>
        <v/>
      </c>
    </row>
    <row r="100">
      <c r="D100" s="28">
        <f>IF('Minderungsfälle'!$A$74="","",'Minderungsfälle'!$A$74)</f>
        <v/>
      </c>
    </row>
    <row r="101">
      <c r="D101" s="28">
        <f>IF('Minderungsfälle'!$A$75="","",'Minderungsfälle'!$A$75)</f>
        <v/>
      </c>
    </row>
    <row r="102">
      <c r="D102" s="28">
        <f>IF('Minderungsfälle'!$A$76="","",'Minderungsfälle'!$A$76)</f>
        <v/>
      </c>
    </row>
    <row r="103">
      <c r="D103" s="28">
        <f>IF('Minderungsfälle'!$A$77="","",'Minderungsfälle'!$A$77)</f>
        <v/>
      </c>
    </row>
    <row r="104">
      <c r="D104" s="28">
        <f>IF('Minderungsfälle'!$A$78="","",'Minderungsfälle'!$A$78)</f>
        <v/>
      </c>
    </row>
    <row r="105">
      <c r="D105" s="28">
        <f>IF('Minderungsfälle'!$A$79="","",'Minderungsfälle'!$A$79)</f>
        <v/>
      </c>
    </row>
    <row r="106">
      <c r="D106" s="28">
        <f>IF('Minderungsfälle'!$A$80="","",'Minderungsfälle'!$A$80)</f>
        <v/>
      </c>
    </row>
    <row r="107">
      <c r="D107" s="28">
        <f>IF('Minderungsfälle'!$A$81="","",'Minderungsfälle'!$A$81)</f>
        <v/>
      </c>
    </row>
    <row r="108">
      <c r="D108" s="28">
        <f>IF('Minderungsfälle'!$A$82="","",'Minderungsfälle'!$A$82)</f>
        <v/>
      </c>
    </row>
    <row r="109">
      <c r="D109" s="28">
        <f>IF('Minderungsfälle'!$A$83="","",'Minderungsfälle'!$A$83)</f>
        <v/>
      </c>
    </row>
    <row r="110">
      <c r="D110" s="28">
        <f>IF('Minderungsfälle'!$A$84="","",'Minderungsfälle'!$A$84)</f>
        <v/>
      </c>
    </row>
    <row r="111">
      <c r="D111" s="28">
        <f>IF('Minderungsfälle'!$A$85="","",'Minderungsfälle'!$A$85)</f>
        <v/>
      </c>
    </row>
    <row r="112">
      <c r="D112" s="28">
        <f>IF('Minderungsfälle'!$A$86="","",'Minderungsfälle'!$A$86)</f>
        <v/>
      </c>
    </row>
    <row r="113">
      <c r="D113" s="28">
        <f>IF('Minderungsfälle'!$A$87="","",'Minderungsfälle'!$A$87)</f>
        <v/>
      </c>
    </row>
    <row r="114">
      <c r="D114" s="28">
        <f>IF('Minderungsfälle'!$A$88="","",'Minderungsfälle'!$A$88)</f>
        <v/>
      </c>
    </row>
    <row r="115">
      <c r="D115" s="28">
        <f>IF('Minderungsfälle'!$A$89="","",'Minderungsfälle'!$A$89)</f>
        <v/>
      </c>
    </row>
    <row r="116">
      <c r="D116" s="28">
        <f>IF('Minderungsfälle'!$A$90="","",'Minderungsfälle'!$A$90)</f>
        <v/>
      </c>
    </row>
    <row r="117">
      <c r="D117" s="28">
        <f>IF('Minderungsfälle'!$A$91="","",'Minderungsfälle'!$A$91)</f>
        <v/>
      </c>
    </row>
    <row r="118">
      <c r="D118" s="28">
        <f>IF('Minderungsfälle'!$A$92="","",'Minderungsfälle'!$A$92)</f>
        <v/>
      </c>
    </row>
    <row r="119">
      <c r="D119" s="28">
        <f>IF('Minderungsfälle'!$A$93="","",'Minderungsfälle'!$A$93)</f>
        <v/>
      </c>
    </row>
    <row r="120">
      <c r="D120" s="28">
        <f>IF('Minderungsfälle'!$A$94="","",'Minderungsfälle'!$A$94)</f>
        <v/>
      </c>
    </row>
    <row r="121">
      <c r="D121" s="28">
        <f>IF('Minderungsfälle'!$A$95="","",'Minderungsfälle'!$A$95)</f>
        <v/>
      </c>
    </row>
    <row r="122">
      <c r="D122" s="28">
        <f>IF('Minderungsfälle'!$A$96="","",'Minderungsfälle'!$A$96)</f>
        <v/>
      </c>
    </row>
    <row r="123">
      <c r="D123" s="28">
        <f>IF('Minderungsfälle'!$A$97="","",'Minderungsfälle'!$A$97)</f>
        <v/>
      </c>
    </row>
    <row r="124">
      <c r="D124" s="28">
        <f>IF('Minderungsfälle'!$A$98="","",'Minderungsfälle'!$A$98)</f>
        <v/>
      </c>
    </row>
    <row r="125">
      <c r="D125" s="28">
        <f>IF('Minderungsfälle'!$A$99="","",'Minderungsfälle'!$A$99)</f>
        <v/>
      </c>
    </row>
    <row r="126">
      <c r="D126" s="28">
        <f>IF('Minderungsfälle'!$A$100="","",'Minderungsfälle'!$A$100)</f>
        <v/>
      </c>
    </row>
    <row r="127">
      <c r="D127" s="28">
        <f>IF('Minderungsfälle'!$A$101="","",'Minderungsfälle'!$A$101)</f>
        <v/>
      </c>
    </row>
    <row r="128">
      <c r="D128" s="28">
        <f>IF('Minderungsfälle'!$A$102="","",'Minderungsfälle'!$A$102)</f>
        <v/>
      </c>
    </row>
    <row r="129">
      <c r="D129" s="28">
        <f>IF('Minderungsfälle'!$A$103="","",'Minderungsfälle'!$A$103)</f>
        <v/>
      </c>
    </row>
    <row r="130">
      <c r="D130" s="28">
        <f>IF('Minderungsfälle'!$A$104="","",'Minderungsfälle'!$A$104)</f>
        <v/>
      </c>
    </row>
  </sheetData>
  <mergeCells count="1">
    <mergeCell ref="A1:J1"/>
  </mergeCells>
  <dataValidations count="1">
    <dataValidation sqref="B30" showErrorMessage="1" showInputMessage="1" allowBlank="1" errorTitle="Ungültige Fall-ID" error="Bitte wählen Sie eine Fall-ID aus der Liste." type="list">
      <formula1>$D$31:$D$130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26" customHeight="1">
      <c r="A1" s="1" t="inlineStr">
        <is>
          <t>Hinweise zur Arbeitsmappe „Mietminderung rückwirkend“</t>
        </is>
      </c>
    </row>
    <row r="2"/>
    <row r="3">
      <c r="A3" s="17" t="inlineStr">
        <is>
          <t>Thema</t>
        </is>
      </c>
      <c r="B3" s="17" t="inlineStr">
        <is>
          <t>Erläuterung</t>
        </is>
      </c>
    </row>
    <row r="4" ht="44" customHeight="1">
      <c r="A4" s="30" t="inlineStr">
        <is>
          <t>Zweck und Nutzung</t>
        </is>
      </c>
      <c r="B4" s="31" t="inlineStr">
        <is>
          <t>Die Arbeitsmappe unterstützt bei der Erfassung, Prüfung und finanziellen Orientierung zu rückwirkenden Mietminderungsfällen in Wohnraummietverhältnissen.</t>
        </is>
      </c>
    </row>
    <row r="5" ht="44" customHeight="1">
      <c r="A5" s="32" t="inlineStr">
        <is>
          <t>Rechtlicher Einzelfall</t>
        </is>
      </c>
      <c r="B5" s="33" t="inlineStr">
        <is>
          <t>Eine rückwirkende Mietminderung hängt vom konkreten Einzelfall ab und ersetzt keine rechtliche Prüfung. Insbesondere Umfang, Dauer, Erheblichkeit und Ursache des Mangels sind zu prüfen.</t>
        </is>
      </c>
    </row>
    <row r="6" ht="44" customHeight="1">
      <c r="A6" s="30" t="inlineStr">
        <is>
          <t>Mängelanzeige</t>
        </is>
      </c>
      <c r="B6" s="31" t="inlineStr">
        <is>
          <t>Die Mängelanzeige und die Kenntnis des Vermieters sind sorgfältig zu dokumentieren. Die Anzeigepflicht nach § 536c BGB kann für die Beurteilung des Anspruchs wesentlich sein.</t>
        </is>
      </c>
    </row>
    <row r="7" ht="44" customHeight="1">
      <c r="A7" s="32" t="inlineStr">
        <is>
          <t>Mietbestandteile</t>
        </is>
      </c>
      <c r="B7" s="33" t="inlineStr">
        <is>
          <t>Kaltmiete ist die Grundmiete ohne Betriebskosten. Die Betriebskosten-Vorauszahlung wird separat erfasst. Die Warmmiete ergibt sich aus Kaltmiete zuzüglich Betriebskosten-Vorauszahlung.</t>
        </is>
      </c>
    </row>
    <row r="8" ht="44" customHeight="1">
      <c r="A8" s="30" t="inlineStr">
        <is>
          <t>Berechnungslogik</t>
        </is>
      </c>
      <c r="B8" s="31" t="inlineStr">
        <is>
          <t>Die Berechnung verwendet die vereinfachte taggenaue Orientierung mit 30,44 Tagen je Monat: Kaltmiete × Minderungsquote × Berechnungstage / 30,44.</t>
        </is>
      </c>
    </row>
    <row r="9" ht="44" customHeight="1">
      <c r="A9" s="32" t="inlineStr">
        <is>
          <t>Beweissicherung</t>
        </is>
      </c>
      <c r="B9" s="33" t="inlineStr">
        <is>
          <t>Sichern Sie Fotos, Schriftverkehr, Handwerkerberichte, Lärmprotokolle, Zeugenangaben, Übergabeprotokolle und sonstige Nachweise nachvollziehbar und datiert.</t>
        </is>
      </c>
    </row>
    <row r="10" ht="44" customHeight="1">
      <c r="A10" s="30" t="inlineStr">
        <is>
          <t>Weitere Prüfung</t>
        </is>
      </c>
      <c r="B10" s="31" t="inlineStr">
        <is>
          <t>Prüfen Sie Mietvertrag, Mietspiegel, Zumutbarkeit, genaue Mangelursache, Zeitraum der Beeinträchtigung sowie bereits erfolgte Zahlungen oder Verrechnungen.</t>
        </is>
      </c>
    </row>
    <row r="11" ht="44" customHeight="1">
      <c r="A11" s="32" t="inlineStr">
        <is>
          <t>Datenschutz</t>
        </is>
      </c>
      <c r="B11" s="33" t="inlineStr">
        <is>
          <t>Personenbezogene Daten von Mieterinnen, Mietern und Vermietenden dürfen nur zweckgebunden verarbeitet werden. Beachten Sie die Grundsätze der DSGVO und begrenzen Sie Zugriffe.</t>
        </is>
      </c>
    </row>
    <row r="12" ht="44" customHeight="1">
      <c r="A12" s="30" t="inlineStr">
        <is>
          <t>Farbkennzeichnung</t>
        </is>
      </c>
      <c r="B12" s="31" t="inlineStr">
        <is>
          <t>Hellgelbe Zellen sind Eingaben. Blau markiert Überschriften. Grüne Werte kennzeichnen positive oder erledigte Ergebnisse. Rote Werte zeigen offene Erstattungsbeträge oder offene Ansprüche.</t>
        </is>
      </c>
    </row>
    <row r="13" ht="44" customHeight="1">
      <c r="A13" s="32" t="inlineStr">
        <is>
          <t>Auswertung</t>
        </is>
      </c>
      <c r="B13" s="33" t="inlineStr">
        <is>
          <t>Das Blatt „Auswertung“ fasst alle vorbereiteten Datenzeilen zusammen. Die Fall-Schnellprüfung verwendet eine Fall-ID-Auswahl und VLOOKUP-Formeln für eine kompakte Detailansicht.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2026-09-11T09:05:54Z</dcterms:created>
  <dcterms:modified xmlns:dcterms="http://purl.org/dc/terms/" xmlns:xsi="http://www.w3.org/2001/XMLSchema-instance" xsi:type="dcterms:W3CDTF">2026-09-11T09:05:54Z</dcterms:modified>
</cp:coreProperties>
</file>