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Fälle" sheetId="2" state="visible" r:id="rId2"/>
    <sheet xmlns:r="http://schemas.openxmlformats.org/officeDocument/2006/relationships" name="Briefvorlage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1" hidden="1">'Fälle'!$A$1:$Y$101</definedName>
    <definedName name="_xlnm._FilterDatabase" localSheetId="3" hidden="1">'Hinweise'!$A$3:$B$11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.##0,00 &quot;€&quot;"/>
    <numFmt numFmtId="165" formatCode="0,00 %"/>
    <numFmt numFmtId="166" formatCode="DD.MM.YYYY"/>
  </numFmts>
  <fonts count="8">
    <font>
      <name val="Calibri"/>
      <family val="2"/>
      <color theme="1"/>
      <sz val="11"/>
      <scheme val="minor"/>
    </font>
    <font>
      <name val="Aptos"/>
      <b val="1"/>
      <color rgb="FFFFFFFF"/>
      <sz val="11"/>
    </font>
    <font>
      <name val="Aptos"/>
      <color rgb="FF1F2937"/>
      <sz val="10"/>
    </font>
    <font>
      <name val="Aptos"/>
      <b val="1"/>
      <color rgb="FF1E3A5F"/>
      <sz val="10"/>
    </font>
    <font>
      <name val="Aptos Display"/>
      <b val="1"/>
      <color rgb="FFFFFFFF"/>
      <sz val="16"/>
    </font>
    <font>
      <name val="Aptos"/>
      <b val="1"/>
      <color rgb="FF1F2937"/>
      <sz val="10"/>
    </font>
    <font>
      <name val="Aptos"/>
      <b val="1"/>
      <color rgb="FFFFFFFF"/>
      <sz val="14"/>
    </font>
    <font>
      <name val="Aptos"/>
      <i val="1"/>
      <color rgb="FF4B5563"/>
      <sz val="10"/>
    </font>
  </fonts>
  <fills count="10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FFFBEB"/>
      </patternFill>
    </fill>
    <fill>
      <patternFill patternType="solid">
        <fgColor rgb="FFEEF2F7"/>
      </patternFill>
    </fill>
    <fill>
      <patternFill patternType="solid">
        <fgColor rgb="FFFFFFFF"/>
      </patternFill>
    </fill>
    <fill>
      <patternFill patternType="solid">
        <fgColor rgb="FF22C55E"/>
      </patternFill>
    </fill>
    <fill>
      <patternFill patternType="solid">
        <fgColor rgb="FFDC2626"/>
      </patternFill>
    </fill>
    <fill>
      <patternFill patternType="solid">
        <fgColor rgb="FFC8102E"/>
      </patternFill>
    </fill>
    <fill>
      <patternFill patternType="solid">
        <fgColor rgb="FFF8FAFC"/>
      </patternFill>
    </fill>
  </fills>
  <borders count="6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D1D5DB"/>
      </top>
      <bottom/>
      <diagonal/>
    </border>
    <border>
      <left/>
      <right style="thin">
        <color rgb="FFD1D5DB"/>
      </right>
      <top style="thin">
        <color rgb="FFD1D5DB"/>
      </top>
      <bottom/>
      <diagonal/>
    </border>
    <border>
      <left/>
      <right/>
      <top style="thin">
        <color rgb="FFD1D5DB"/>
      </top>
      <bottom style="thin">
        <color rgb="FFD1D5DB"/>
      </bottom>
      <diagonal/>
    </border>
    <border>
      <left/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4" fillId="2" borderId="1" applyAlignment="1" pivotButton="0" quotePrefix="0" xfId="0">
      <alignment horizontal="center" vertical="center"/>
    </xf>
    <xf numFmtId="164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1" fillId="8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" fontId="6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6" fillId="7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164" fontId="6" fillId="6" borderId="1" applyAlignment="1" pivotButton="0" quotePrefix="0" xfId="0">
      <alignment horizontal="center" vertical="center"/>
    </xf>
    <xf numFmtId="165" fontId="6" fillId="7" borderId="1" applyAlignment="1" pivotButton="0" quotePrefix="0" xfId="0">
      <alignment horizontal="center" vertical="center"/>
    </xf>
    <xf numFmtId="0" fontId="1" fillId="8" borderId="1" applyAlignment="1" pivotButton="0" quotePrefix="0" xfId="0">
      <alignment horizontal="left" vertical="top" wrapText="1"/>
    </xf>
    <xf numFmtId="0" fontId="1" fillId="2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49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166" fontId="3" fillId="4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0" fontId="1" fillId="8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0" fontId="3" fillId="9" borderId="1" applyAlignment="1" pivotButton="0" quotePrefix="0" xfId="0">
      <alignment horizontal="left" vertical="top" wrapText="1"/>
    </xf>
    <xf numFmtId="166" fontId="3" fillId="9" borderId="1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top" wrapText="1"/>
    </xf>
    <xf numFmtId="0" fontId="3" fillId="9" borderId="1" applyAlignment="1" pivotButton="0" quotePrefix="0" xfId="0">
      <alignment horizontal="left" vertical="center"/>
    </xf>
    <xf numFmtId="0" fontId="7" fillId="9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0" fillId="0" borderId="0" pivotButton="0" quotePrefix="0" xfId="0"/>
    <xf numFmtId="165" fontId="6" fillId="6" borderId="1" applyAlignment="1" pivotButton="0" quotePrefix="0" xfId="0">
      <alignment horizontal="center" vertical="center"/>
    </xf>
    <xf numFmtId="164" fontId="6" fillId="6" borderId="1" applyAlignment="1" pivotButton="0" quotePrefix="0" xfId="0">
      <alignment horizontal="center" vertical="center"/>
    </xf>
    <xf numFmtId="165" fontId="6" fillId="7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6" fontId="3" fillId="9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Aptos"/>
        <b val="1"/>
        <color rgb="FFFFFFFF"/>
        <sz val="10"/>
      </font>
      <fill>
        <patternFill patternType="solid">
          <fgColor rgb="FFDC2626"/>
        </patternFill>
      </fill>
    </dxf>
    <dxf>
      <font>
        <name val="Aptos"/>
        <b val="1"/>
        <color rgb="FFFFFFFF"/>
        <sz val="10"/>
      </font>
      <fill>
        <patternFill patternType="solid">
          <fgColor rgb="FF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Rechnerischer Minderungsbetrag je Fall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'Übersicht'!K1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'Übersicht'!$J$2:$J$101</f>
            </numRef>
          </cat>
          <val>
            <numRef>
              <f>'Übersicht'!$K$2:$K$101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Euro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Fall-ID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Fälle nach Status</a:t>
            </a:r>
          </a:p>
        </rich>
      </tx>
    </title>
    <plotArea>
      <pieChart>
        <varyColors val="1"/>
        <ser>
          <idx val="0"/>
          <order val="0"/>
          <tx>
            <strRef>
              <f>'Übersicht'!E3</f>
            </strRef>
          </tx>
          <spPr>
            <a:solidFill xmlns:a="http://schemas.openxmlformats.org/drawingml/2006/main">
              <a:srgbClr val="2C4C73"/>
            </a:solidFill>
            <a:ln xmlns:a="http://schemas.openxmlformats.org/drawingml/2006/main">
              <a:prstDash val="solid"/>
            </a:ln>
          </spPr>
          <cat>
            <numRef>
              <f>'Übersicht'!$D$4:$D$7</f>
            </numRef>
          </cat>
          <val>
            <numRef>
              <f>'Übersicht'!$E$4:$E$7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16</col>
      <colOff>0</colOff>
      <row>11</row>
      <rowOff>0</rowOff>
    </from>
    <ext cx="39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1"/>
  <sheetViews>
    <sheetView showGridLines="0" zoomScale="90" workbookViewId="0">
      <selection activeCell="A1" sqref="A1"/>
    </sheetView>
  </sheetViews>
  <sheetFormatPr baseColWidth="8" defaultRowHeight="15"/>
  <cols>
    <col width="37" customWidth="1" min="1" max="1"/>
    <col width="20" customWidth="1" min="2" max="2"/>
    <col width="4" customWidth="1" min="3" max="3"/>
    <col width="23" customWidth="1" min="4" max="4"/>
    <col width="12" customWidth="1" min="5" max="5"/>
    <col width="4" customWidth="1" min="6" max="6"/>
    <col width="18" customWidth="1" min="7" max="7"/>
    <col width="18" customWidth="1" min="8" max="8"/>
    <col hidden="1" width="13" customWidth="1" min="10" max="10"/>
    <col hidden="1" width="13" customWidth="1" min="11" max="11"/>
  </cols>
  <sheetData>
    <row r="1" ht="30" customHeight="1">
      <c r="A1" s="1" t="inlineStr">
        <is>
          <t>Übersicht Mietminderung Brief</t>
        </is>
      </c>
      <c r="B1" s="40" t="n"/>
      <c r="C1" s="40" t="n"/>
      <c r="D1" s="40" t="n"/>
      <c r="E1" s="40" t="n"/>
      <c r="F1" s="40" t="n"/>
      <c r="G1" s="40" t="n"/>
      <c r="H1" s="41" t="n"/>
      <c r="J1" t="inlineStr">
        <is>
          <t>Fall-ID</t>
        </is>
      </c>
      <c r="K1" t="inlineStr">
        <is>
          <t>Rechnerischer Minderungsbetrag</t>
        </is>
      </c>
    </row>
    <row r="2">
      <c r="J2">
        <f>IF('Fälle'!$A2="","",'Fälle'!$A2)</f>
        <v/>
      </c>
      <c r="K2" s="42">
        <f>IF('Fälle'!$A2="","",'Fälle'!$U2)</f>
        <v/>
      </c>
    </row>
    <row r="3">
      <c r="A3" s="3" t="inlineStr">
        <is>
          <t>Kennzahl</t>
        </is>
      </c>
      <c r="B3" s="3" t="inlineStr">
        <is>
          <t>Wert</t>
        </is>
      </c>
      <c r="D3" s="4" t="inlineStr">
        <is>
          <t>Status</t>
        </is>
      </c>
      <c r="E3" s="4" t="inlineStr">
        <is>
          <t>Anzahl</t>
        </is>
      </c>
      <c r="J3">
        <f>IF('Fälle'!$A3="","",'Fälle'!$A3)</f>
        <v/>
      </c>
      <c r="K3" s="42">
        <f>IF('Fälle'!$A3="","",'Fälle'!$U3)</f>
        <v/>
      </c>
    </row>
    <row r="4" ht="25" customHeight="1">
      <c r="A4" s="5" t="inlineStr">
        <is>
          <t>Anzahl aller Fälle</t>
        </is>
      </c>
      <c r="B4" s="6">
        <f>COUNTA('Fälle'!$A$2:$A$101)</f>
        <v/>
      </c>
      <c r="D4" s="7" t="inlineStr">
        <is>
          <t>Offen</t>
        </is>
      </c>
      <c r="E4" s="8">
        <f>COUNTIF('Fälle'!$V$2:$V$101,D4)</f>
        <v/>
      </c>
      <c r="J4">
        <f>IF('Fälle'!$A4="","",'Fälle'!$A4)</f>
        <v/>
      </c>
      <c r="K4" s="42">
        <f>IF('Fälle'!$A4="","",'Fälle'!$U4)</f>
        <v/>
      </c>
    </row>
    <row r="5" ht="25" customHeight="1">
      <c r="A5" s="9" t="inlineStr">
        <is>
          <t>Offene Fälle</t>
        </is>
      </c>
      <c r="B5" s="10">
        <f>COUNTIF('Fälle'!$V$2:$V$101,"Offen")</f>
        <v/>
      </c>
      <c r="D5" s="11" t="inlineStr">
        <is>
          <t>Brief erstellt</t>
        </is>
      </c>
      <c r="E5" s="12">
        <f>COUNTIF('Fälle'!$V$2:$V$101,D5)</f>
        <v/>
      </c>
      <c r="J5">
        <f>IF('Fälle'!$A5="","",'Fälle'!$A5)</f>
        <v/>
      </c>
      <c r="K5" s="42">
        <f>IF('Fälle'!$A5="","",'Fälle'!$U5)</f>
        <v/>
      </c>
    </row>
    <row r="6" ht="25" customHeight="1">
      <c r="A6" s="5" t="inlineStr">
        <is>
          <t>Durchschnittliche Minderungsquote</t>
        </is>
      </c>
      <c r="B6" s="43">
        <f>IFERROR(AVERAGE('Fälle'!$Q$2:$Q$101),0)</f>
        <v/>
      </c>
      <c r="D6" s="7" t="inlineStr">
        <is>
          <t>Antwort erhalten</t>
        </is>
      </c>
      <c r="E6" s="8">
        <f>COUNTIF('Fälle'!$V$2:$V$101,D6)</f>
        <v/>
      </c>
      <c r="J6">
        <f>IF('Fälle'!$A6="","",'Fälle'!$A6)</f>
        <v/>
      </c>
      <c r="K6" s="42">
        <f>IF('Fälle'!$A6="","",'Fälle'!$U6)</f>
        <v/>
      </c>
    </row>
    <row r="7" ht="25" customHeight="1">
      <c r="A7" s="9" t="inlineStr">
        <is>
          <t>Summe rechnerischer Minderungsbetrag</t>
        </is>
      </c>
      <c r="B7" s="44">
        <f>SUM('Fälle'!$U$2:$U$101)</f>
        <v/>
      </c>
      <c r="D7" s="11" t="inlineStr">
        <is>
          <t>Erledigt</t>
        </is>
      </c>
      <c r="E7" s="12">
        <f>COUNTIF('Fälle'!$V$2:$V$101,D7)</f>
        <v/>
      </c>
      <c r="J7">
        <f>IF('Fälle'!$A7="","",'Fälle'!$A7)</f>
        <v/>
      </c>
      <c r="K7" s="42">
        <f>IF('Fälle'!$A7="","",'Fälle'!$U7)</f>
        <v/>
      </c>
    </row>
    <row r="8" ht="25" customHeight="1">
      <c r="A8" s="5" t="inlineStr">
        <is>
          <t>Anteil offene Fälle</t>
        </is>
      </c>
      <c r="B8" s="45">
        <f>IFERROR(COUNTIF('Fälle'!$V$2:$V$101,"Offen")/$B$4,0)</f>
        <v/>
      </c>
      <c r="J8">
        <f>IF('Fälle'!$A8="","",'Fälle'!$A8)</f>
        <v/>
      </c>
      <c r="K8" s="42">
        <f>IF('Fälle'!$A8="","",'Fälle'!$U8)</f>
        <v/>
      </c>
    </row>
    <row r="9" ht="30" customHeight="1">
      <c r="A9" s="16" t="inlineStr">
        <is>
          <t>Hinweis: Die Berechnungen dienen ausschließlich der organisatorischen Orientierung und ersetzen keine rechtliche Beratung.</t>
        </is>
      </c>
      <c r="B9" s="40" t="n"/>
      <c r="C9" s="40" t="n"/>
      <c r="D9" s="40" t="n"/>
      <c r="E9" s="40" t="n"/>
      <c r="F9" s="40" t="n"/>
      <c r="G9" s="40" t="n"/>
      <c r="H9" s="41" t="n"/>
      <c r="J9">
        <f>IF('Fälle'!$A9="","",'Fälle'!$A9)</f>
        <v/>
      </c>
      <c r="K9" s="42">
        <f>IF('Fälle'!$A9="","",'Fälle'!$U9)</f>
        <v/>
      </c>
    </row>
    <row r="10">
      <c r="J10">
        <f>IF('Fälle'!$A10="","",'Fälle'!$A10)</f>
        <v/>
      </c>
      <c r="K10" s="42">
        <f>IF('Fälle'!$A10="","",'Fälle'!$U10)</f>
        <v/>
      </c>
    </row>
    <row r="11">
      <c r="J11">
        <f>IF('Fälle'!$A11="","",'Fälle'!$A11)</f>
        <v/>
      </c>
      <c r="K11" s="42">
        <f>IF('Fälle'!$A11="","",'Fälle'!$U11)</f>
        <v/>
      </c>
    </row>
    <row r="12">
      <c r="J12">
        <f>IF('Fälle'!$A12="","",'Fälle'!$A12)</f>
        <v/>
      </c>
      <c r="K12" s="42">
        <f>IF('Fälle'!$A12="","",'Fälle'!$U12)</f>
        <v/>
      </c>
    </row>
    <row r="13">
      <c r="J13">
        <f>IF('Fälle'!$A13="","",'Fälle'!$A13)</f>
        <v/>
      </c>
      <c r="K13" s="42">
        <f>IF('Fälle'!$A13="","",'Fälle'!$U13)</f>
        <v/>
      </c>
    </row>
    <row r="14">
      <c r="J14">
        <f>IF('Fälle'!$A14="","",'Fälle'!$A14)</f>
        <v/>
      </c>
      <c r="K14" s="42">
        <f>IF('Fälle'!$A14="","",'Fälle'!$U14)</f>
        <v/>
      </c>
    </row>
    <row r="15">
      <c r="J15">
        <f>IF('Fälle'!$A15="","",'Fälle'!$A15)</f>
        <v/>
      </c>
      <c r="K15" s="42">
        <f>IF('Fälle'!$A15="","",'Fälle'!$U15)</f>
        <v/>
      </c>
    </row>
    <row r="16">
      <c r="J16">
        <f>IF('Fälle'!$A16="","",'Fälle'!$A16)</f>
        <v/>
      </c>
      <c r="K16" s="42">
        <f>IF('Fälle'!$A16="","",'Fälle'!$U16)</f>
        <v/>
      </c>
    </row>
    <row r="17">
      <c r="J17">
        <f>IF('Fälle'!$A17="","",'Fälle'!$A17)</f>
        <v/>
      </c>
      <c r="K17" s="42">
        <f>IF('Fälle'!$A17="","",'Fälle'!$U17)</f>
        <v/>
      </c>
    </row>
    <row r="18">
      <c r="J18">
        <f>IF('Fälle'!$A18="","",'Fälle'!$A18)</f>
        <v/>
      </c>
      <c r="K18" s="42">
        <f>IF('Fälle'!$A18="","",'Fälle'!$U18)</f>
        <v/>
      </c>
    </row>
    <row r="19">
      <c r="J19">
        <f>IF('Fälle'!$A19="","",'Fälle'!$A19)</f>
        <v/>
      </c>
      <c r="K19" s="42">
        <f>IF('Fälle'!$A19="","",'Fälle'!$U19)</f>
        <v/>
      </c>
    </row>
    <row r="20">
      <c r="J20">
        <f>IF('Fälle'!$A20="","",'Fälle'!$A20)</f>
        <v/>
      </c>
      <c r="K20" s="42">
        <f>IF('Fälle'!$A20="","",'Fälle'!$U20)</f>
        <v/>
      </c>
    </row>
    <row r="21">
      <c r="J21">
        <f>IF('Fälle'!$A21="","",'Fälle'!$A21)</f>
        <v/>
      </c>
      <c r="K21" s="42">
        <f>IF('Fälle'!$A21="","",'Fälle'!$U21)</f>
        <v/>
      </c>
    </row>
    <row r="22">
      <c r="J22">
        <f>IF('Fälle'!$A22="","",'Fälle'!$A22)</f>
        <v/>
      </c>
      <c r="K22" s="42">
        <f>IF('Fälle'!$A22="","",'Fälle'!$U22)</f>
        <v/>
      </c>
    </row>
    <row r="23">
      <c r="J23">
        <f>IF('Fälle'!$A23="","",'Fälle'!$A23)</f>
        <v/>
      </c>
      <c r="K23" s="42">
        <f>IF('Fälle'!$A23="","",'Fälle'!$U23)</f>
        <v/>
      </c>
    </row>
    <row r="24">
      <c r="J24">
        <f>IF('Fälle'!$A24="","",'Fälle'!$A24)</f>
        <v/>
      </c>
      <c r="K24" s="42">
        <f>IF('Fälle'!$A24="","",'Fälle'!$U24)</f>
        <v/>
      </c>
    </row>
    <row r="25">
      <c r="J25">
        <f>IF('Fälle'!$A25="","",'Fälle'!$A25)</f>
        <v/>
      </c>
      <c r="K25" s="42">
        <f>IF('Fälle'!$A25="","",'Fälle'!$U25)</f>
        <v/>
      </c>
    </row>
    <row r="26">
      <c r="J26">
        <f>IF('Fälle'!$A26="","",'Fälle'!$A26)</f>
        <v/>
      </c>
      <c r="K26" s="42">
        <f>IF('Fälle'!$A26="","",'Fälle'!$U26)</f>
        <v/>
      </c>
    </row>
    <row r="27">
      <c r="J27">
        <f>IF('Fälle'!$A27="","",'Fälle'!$A27)</f>
        <v/>
      </c>
      <c r="K27" s="42">
        <f>IF('Fälle'!$A27="","",'Fälle'!$U27)</f>
        <v/>
      </c>
    </row>
    <row r="28">
      <c r="J28">
        <f>IF('Fälle'!$A28="","",'Fälle'!$A28)</f>
        <v/>
      </c>
      <c r="K28" s="42">
        <f>IF('Fälle'!$A28="","",'Fälle'!$U28)</f>
        <v/>
      </c>
    </row>
    <row r="29">
      <c r="J29">
        <f>IF('Fälle'!$A29="","",'Fälle'!$A29)</f>
        <v/>
      </c>
      <c r="K29" s="42">
        <f>IF('Fälle'!$A29="","",'Fälle'!$U29)</f>
        <v/>
      </c>
    </row>
    <row r="30">
      <c r="J30">
        <f>IF('Fälle'!$A30="","",'Fälle'!$A30)</f>
        <v/>
      </c>
      <c r="K30" s="42">
        <f>IF('Fälle'!$A30="","",'Fälle'!$U30)</f>
        <v/>
      </c>
    </row>
    <row r="31">
      <c r="J31">
        <f>IF('Fälle'!$A31="","",'Fälle'!$A31)</f>
        <v/>
      </c>
      <c r="K31" s="42">
        <f>IF('Fälle'!$A31="","",'Fälle'!$U31)</f>
        <v/>
      </c>
    </row>
    <row r="32">
      <c r="J32">
        <f>IF('Fälle'!$A32="","",'Fälle'!$A32)</f>
        <v/>
      </c>
      <c r="K32" s="42">
        <f>IF('Fälle'!$A32="","",'Fälle'!$U32)</f>
        <v/>
      </c>
    </row>
    <row r="33">
      <c r="J33">
        <f>IF('Fälle'!$A33="","",'Fälle'!$A33)</f>
        <v/>
      </c>
      <c r="K33" s="42">
        <f>IF('Fälle'!$A33="","",'Fälle'!$U33)</f>
        <v/>
      </c>
    </row>
    <row r="34">
      <c r="J34">
        <f>IF('Fälle'!$A34="","",'Fälle'!$A34)</f>
        <v/>
      </c>
      <c r="K34" s="42">
        <f>IF('Fälle'!$A34="","",'Fälle'!$U34)</f>
        <v/>
      </c>
    </row>
    <row r="35">
      <c r="J35">
        <f>IF('Fälle'!$A35="","",'Fälle'!$A35)</f>
        <v/>
      </c>
      <c r="K35" s="42">
        <f>IF('Fälle'!$A35="","",'Fälle'!$U35)</f>
        <v/>
      </c>
    </row>
    <row r="36">
      <c r="J36">
        <f>IF('Fälle'!$A36="","",'Fälle'!$A36)</f>
        <v/>
      </c>
      <c r="K36" s="42">
        <f>IF('Fälle'!$A36="","",'Fälle'!$U36)</f>
        <v/>
      </c>
    </row>
    <row r="37">
      <c r="J37">
        <f>IF('Fälle'!$A37="","",'Fälle'!$A37)</f>
        <v/>
      </c>
      <c r="K37" s="42">
        <f>IF('Fälle'!$A37="","",'Fälle'!$U37)</f>
        <v/>
      </c>
    </row>
    <row r="38">
      <c r="J38">
        <f>IF('Fälle'!$A38="","",'Fälle'!$A38)</f>
        <v/>
      </c>
      <c r="K38" s="42">
        <f>IF('Fälle'!$A38="","",'Fälle'!$U38)</f>
        <v/>
      </c>
    </row>
    <row r="39">
      <c r="J39">
        <f>IF('Fälle'!$A39="","",'Fälle'!$A39)</f>
        <v/>
      </c>
      <c r="K39" s="42">
        <f>IF('Fälle'!$A39="","",'Fälle'!$U39)</f>
        <v/>
      </c>
    </row>
    <row r="40">
      <c r="J40">
        <f>IF('Fälle'!$A40="","",'Fälle'!$A40)</f>
        <v/>
      </c>
      <c r="K40" s="42">
        <f>IF('Fälle'!$A40="","",'Fälle'!$U40)</f>
        <v/>
      </c>
    </row>
    <row r="41">
      <c r="J41">
        <f>IF('Fälle'!$A41="","",'Fälle'!$A41)</f>
        <v/>
      </c>
      <c r="K41" s="42">
        <f>IF('Fälle'!$A41="","",'Fälle'!$U41)</f>
        <v/>
      </c>
    </row>
    <row r="42">
      <c r="J42">
        <f>IF('Fälle'!$A42="","",'Fälle'!$A42)</f>
        <v/>
      </c>
      <c r="K42" s="42">
        <f>IF('Fälle'!$A42="","",'Fälle'!$U42)</f>
        <v/>
      </c>
    </row>
    <row r="43">
      <c r="J43">
        <f>IF('Fälle'!$A43="","",'Fälle'!$A43)</f>
        <v/>
      </c>
      <c r="K43" s="42">
        <f>IF('Fälle'!$A43="","",'Fälle'!$U43)</f>
        <v/>
      </c>
    </row>
    <row r="44">
      <c r="J44">
        <f>IF('Fälle'!$A44="","",'Fälle'!$A44)</f>
        <v/>
      </c>
      <c r="K44" s="42">
        <f>IF('Fälle'!$A44="","",'Fälle'!$U44)</f>
        <v/>
      </c>
    </row>
    <row r="45">
      <c r="J45">
        <f>IF('Fälle'!$A45="","",'Fälle'!$A45)</f>
        <v/>
      </c>
      <c r="K45" s="42">
        <f>IF('Fälle'!$A45="","",'Fälle'!$U45)</f>
        <v/>
      </c>
    </row>
    <row r="46">
      <c r="J46">
        <f>IF('Fälle'!$A46="","",'Fälle'!$A46)</f>
        <v/>
      </c>
      <c r="K46" s="42">
        <f>IF('Fälle'!$A46="","",'Fälle'!$U46)</f>
        <v/>
      </c>
    </row>
    <row r="47">
      <c r="J47">
        <f>IF('Fälle'!$A47="","",'Fälle'!$A47)</f>
        <v/>
      </c>
      <c r="K47" s="42">
        <f>IF('Fälle'!$A47="","",'Fälle'!$U47)</f>
        <v/>
      </c>
    </row>
    <row r="48">
      <c r="J48">
        <f>IF('Fälle'!$A48="","",'Fälle'!$A48)</f>
        <v/>
      </c>
      <c r="K48" s="42">
        <f>IF('Fälle'!$A48="","",'Fälle'!$U48)</f>
        <v/>
      </c>
    </row>
    <row r="49">
      <c r="J49">
        <f>IF('Fälle'!$A49="","",'Fälle'!$A49)</f>
        <v/>
      </c>
      <c r="K49" s="42">
        <f>IF('Fälle'!$A49="","",'Fälle'!$U49)</f>
        <v/>
      </c>
    </row>
    <row r="50">
      <c r="J50">
        <f>IF('Fälle'!$A50="","",'Fälle'!$A50)</f>
        <v/>
      </c>
      <c r="K50" s="42">
        <f>IF('Fälle'!$A50="","",'Fälle'!$U50)</f>
        <v/>
      </c>
    </row>
    <row r="51">
      <c r="J51">
        <f>IF('Fälle'!$A51="","",'Fälle'!$A51)</f>
        <v/>
      </c>
      <c r="K51" s="42">
        <f>IF('Fälle'!$A51="","",'Fälle'!$U51)</f>
        <v/>
      </c>
    </row>
    <row r="52">
      <c r="J52">
        <f>IF('Fälle'!$A52="","",'Fälle'!$A52)</f>
        <v/>
      </c>
      <c r="K52" s="42">
        <f>IF('Fälle'!$A52="","",'Fälle'!$U52)</f>
        <v/>
      </c>
    </row>
    <row r="53">
      <c r="J53">
        <f>IF('Fälle'!$A53="","",'Fälle'!$A53)</f>
        <v/>
      </c>
      <c r="K53" s="42">
        <f>IF('Fälle'!$A53="","",'Fälle'!$U53)</f>
        <v/>
      </c>
    </row>
    <row r="54">
      <c r="J54">
        <f>IF('Fälle'!$A54="","",'Fälle'!$A54)</f>
        <v/>
      </c>
      <c r="K54" s="42">
        <f>IF('Fälle'!$A54="","",'Fälle'!$U54)</f>
        <v/>
      </c>
    </row>
    <row r="55">
      <c r="J55">
        <f>IF('Fälle'!$A55="","",'Fälle'!$A55)</f>
        <v/>
      </c>
      <c r="K55" s="42">
        <f>IF('Fälle'!$A55="","",'Fälle'!$U55)</f>
        <v/>
      </c>
    </row>
    <row r="56">
      <c r="J56">
        <f>IF('Fälle'!$A56="","",'Fälle'!$A56)</f>
        <v/>
      </c>
      <c r="K56" s="42">
        <f>IF('Fälle'!$A56="","",'Fälle'!$U56)</f>
        <v/>
      </c>
    </row>
    <row r="57">
      <c r="J57">
        <f>IF('Fälle'!$A57="","",'Fälle'!$A57)</f>
        <v/>
      </c>
      <c r="K57" s="42">
        <f>IF('Fälle'!$A57="","",'Fälle'!$U57)</f>
        <v/>
      </c>
    </row>
    <row r="58">
      <c r="J58">
        <f>IF('Fälle'!$A58="","",'Fälle'!$A58)</f>
        <v/>
      </c>
      <c r="K58" s="42">
        <f>IF('Fälle'!$A58="","",'Fälle'!$U58)</f>
        <v/>
      </c>
    </row>
    <row r="59">
      <c r="J59">
        <f>IF('Fälle'!$A59="","",'Fälle'!$A59)</f>
        <v/>
      </c>
      <c r="K59" s="42">
        <f>IF('Fälle'!$A59="","",'Fälle'!$U59)</f>
        <v/>
      </c>
    </row>
    <row r="60">
      <c r="J60">
        <f>IF('Fälle'!$A60="","",'Fälle'!$A60)</f>
        <v/>
      </c>
      <c r="K60" s="42">
        <f>IF('Fälle'!$A60="","",'Fälle'!$U60)</f>
        <v/>
      </c>
    </row>
    <row r="61">
      <c r="J61">
        <f>IF('Fälle'!$A61="","",'Fälle'!$A61)</f>
        <v/>
      </c>
      <c r="K61" s="42">
        <f>IF('Fälle'!$A61="","",'Fälle'!$U61)</f>
        <v/>
      </c>
    </row>
    <row r="62">
      <c r="J62">
        <f>IF('Fälle'!$A62="","",'Fälle'!$A62)</f>
        <v/>
      </c>
      <c r="K62" s="42">
        <f>IF('Fälle'!$A62="","",'Fälle'!$U62)</f>
        <v/>
      </c>
    </row>
    <row r="63">
      <c r="J63">
        <f>IF('Fälle'!$A63="","",'Fälle'!$A63)</f>
        <v/>
      </c>
      <c r="K63" s="42">
        <f>IF('Fälle'!$A63="","",'Fälle'!$U63)</f>
        <v/>
      </c>
    </row>
    <row r="64">
      <c r="J64">
        <f>IF('Fälle'!$A64="","",'Fälle'!$A64)</f>
        <v/>
      </c>
      <c r="K64" s="42">
        <f>IF('Fälle'!$A64="","",'Fälle'!$U64)</f>
        <v/>
      </c>
    </row>
    <row r="65">
      <c r="J65">
        <f>IF('Fälle'!$A65="","",'Fälle'!$A65)</f>
        <v/>
      </c>
      <c r="K65" s="42">
        <f>IF('Fälle'!$A65="","",'Fälle'!$U65)</f>
        <v/>
      </c>
    </row>
    <row r="66">
      <c r="J66">
        <f>IF('Fälle'!$A66="","",'Fälle'!$A66)</f>
        <v/>
      </c>
      <c r="K66" s="42">
        <f>IF('Fälle'!$A66="","",'Fälle'!$U66)</f>
        <v/>
      </c>
    </row>
    <row r="67">
      <c r="J67">
        <f>IF('Fälle'!$A67="","",'Fälle'!$A67)</f>
        <v/>
      </c>
      <c r="K67" s="42">
        <f>IF('Fälle'!$A67="","",'Fälle'!$U67)</f>
        <v/>
      </c>
    </row>
    <row r="68">
      <c r="J68">
        <f>IF('Fälle'!$A68="","",'Fälle'!$A68)</f>
        <v/>
      </c>
      <c r="K68" s="42">
        <f>IF('Fälle'!$A68="","",'Fälle'!$U68)</f>
        <v/>
      </c>
    </row>
    <row r="69">
      <c r="J69">
        <f>IF('Fälle'!$A69="","",'Fälle'!$A69)</f>
        <v/>
      </c>
      <c r="K69" s="42">
        <f>IF('Fälle'!$A69="","",'Fälle'!$U69)</f>
        <v/>
      </c>
    </row>
    <row r="70">
      <c r="J70">
        <f>IF('Fälle'!$A70="","",'Fälle'!$A70)</f>
        <v/>
      </c>
      <c r="K70" s="42">
        <f>IF('Fälle'!$A70="","",'Fälle'!$U70)</f>
        <v/>
      </c>
    </row>
    <row r="71">
      <c r="J71">
        <f>IF('Fälle'!$A71="","",'Fälle'!$A71)</f>
        <v/>
      </c>
      <c r="K71" s="42">
        <f>IF('Fälle'!$A71="","",'Fälle'!$U71)</f>
        <v/>
      </c>
    </row>
    <row r="72">
      <c r="J72">
        <f>IF('Fälle'!$A72="","",'Fälle'!$A72)</f>
        <v/>
      </c>
      <c r="K72" s="42">
        <f>IF('Fälle'!$A72="","",'Fälle'!$U72)</f>
        <v/>
      </c>
    </row>
    <row r="73">
      <c r="J73">
        <f>IF('Fälle'!$A73="","",'Fälle'!$A73)</f>
        <v/>
      </c>
      <c r="K73" s="42">
        <f>IF('Fälle'!$A73="","",'Fälle'!$U73)</f>
        <v/>
      </c>
    </row>
    <row r="74">
      <c r="J74">
        <f>IF('Fälle'!$A74="","",'Fälle'!$A74)</f>
        <v/>
      </c>
      <c r="K74" s="42">
        <f>IF('Fälle'!$A74="","",'Fälle'!$U74)</f>
        <v/>
      </c>
    </row>
    <row r="75">
      <c r="J75">
        <f>IF('Fälle'!$A75="","",'Fälle'!$A75)</f>
        <v/>
      </c>
      <c r="K75" s="42">
        <f>IF('Fälle'!$A75="","",'Fälle'!$U75)</f>
        <v/>
      </c>
    </row>
    <row r="76">
      <c r="J76">
        <f>IF('Fälle'!$A76="","",'Fälle'!$A76)</f>
        <v/>
      </c>
      <c r="K76" s="42">
        <f>IF('Fälle'!$A76="","",'Fälle'!$U76)</f>
        <v/>
      </c>
    </row>
    <row r="77">
      <c r="J77">
        <f>IF('Fälle'!$A77="","",'Fälle'!$A77)</f>
        <v/>
      </c>
      <c r="K77" s="42">
        <f>IF('Fälle'!$A77="","",'Fälle'!$U77)</f>
        <v/>
      </c>
    </row>
    <row r="78">
      <c r="J78">
        <f>IF('Fälle'!$A78="","",'Fälle'!$A78)</f>
        <v/>
      </c>
      <c r="K78" s="42">
        <f>IF('Fälle'!$A78="","",'Fälle'!$U78)</f>
        <v/>
      </c>
    </row>
    <row r="79">
      <c r="J79">
        <f>IF('Fälle'!$A79="","",'Fälle'!$A79)</f>
        <v/>
      </c>
      <c r="K79" s="42">
        <f>IF('Fälle'!$A79="","",'Fälle'!$U79)</f>
        <v/>
      </c>
    </row>
    <row r="80">
      <c r="J80">
        <f>IF('Fälle'!$A80="","",'Fälle'!$A80)</f>
        <v/>
      </c>
      <c r="K80" s="42">
        <f>IF('Fälle'!$A80="","",'Fälle'!$U80)</f>
        <v/>
      </c>
    </row>
    <row r="81">
      <c r="J81">
        <f>IF('Fälle'!$A81="","",'Fälle'!$A81)</f>
        <v/>
      </c>
      <c r="K81" s="42">
        <f>IF('Fälle'!$A81="","",'Fälle'!$U81)</f>
        <v/>
      </c>
    </row>
    <row r="82">
      <c r="J82">
        <f>IF('Fälle'!$A82="","",'Fälle'!$A82)</f>
        <v/>
      </c>
      <c r="K82" s="42">
        <f>IF('Fälle'!$A82="","",'Fälle'!$U82)</f>
        <v/>
      </c>
    </row>
    <row r="83">
      <c r="J83">
        <f>IF('Fälle'!$A83="","",'Fälle'!$A83)</f>
        <v/>
      </c>
      <c r="K83" s="42">
        <f>IF('Fälle'!$A83="","",'Fälle'!$U83)</f>
        <v/>
      </c>
    </row>
    <row r="84">
      <c r="J84">
        <f>IF('Fälle'!$A84="","",'Fälle'!$A84)</f>
        <v/>
      </c>
      <c r="K84" s="42">
        <f>IF('Fälle'!$A84="","",'Fälle'!$U84)</f>
        <v/>
      </c>
    </row>
    <row r="85">
      <c r="J85">
        <f>IF('Fälle'!$A85="","",'Fälle'!$A85)</f>
        <v/>
      </c>
      <c r="K85" s="42">
        <f>IF('Fälle'!$A85="","",'Fälle'!$U85)</f>
        <v/>
      </c>
    </row>
    <row r="86">
      <c r="J86">
        <f>IF('Fälle'!$A86="","",'Fälle'!$A86)</f>
        <v/>
      </c>
      <c r="K86" s="42">
        <f>IF('Fälle'!$A86="","",'Fälle'!$U86)</f>
        <v/>
      </c>
    </row>
    <row r="87">
      <c r="J87">
        <f>IF('Fälle'!$A87="","",'Fälle'!$A87)</f>
        <v/>
      </c>
      <c r="K87" s="42">
        <f>IF('Fälle'!$A87="","",'Fälle'!$U87)</f>
        <v/>
      </c>
    </row>
    <row r="88">
      <c r="J88">
        <f>IF('Fälle'!$A88="","",'Fälle'!$A88)</f>
        <v/>
      </c>
      <c r="K88" s="42">
        <f>IF('Fälle'!$A88="","",'Fälle'!$U88)</f>
        <v/>
      </c>
    </row>
    <row r="89">
      <c r="J89">
        <f>IF('Fälle'!$A89="","",'Fälle'!$A89)</f>
        <v/>
      </c>
      <c r="K89" s="42">
        <f>IF('Fälle'!$A89="","",'Fälle'!$U89)</f>
        <v/>
      </c>
    </row>
    <row r="90">
      <c r="J90">
        <f>IF('Fälle'!$A90="","",'Fälle'!$A90)</f>
        <v/>
      </c>
      <c r="K90" s="42">
        <f>IF('Fälle'!$A90="","",'Fälle'!$U90)</f>
        <v/>
      </c>
    </row>
    <row r="91">
      <c r="J91">
        <f>IF('Fälle'!$A91="","",'Fälle'!$A91)</f>
        <v/>
      </c>
      <c r="K91" s="42">
        <f>IF('Fälle'!$A91="","",'Fälle'!$U91)</f>
        <v/>
      </c>
    </row>
    <row r="92">
      <c r="J92">
        <f>IF('Fälle'!$A92="","",'Fälle'!$A92)</f>
        <v/>
      </c>
      <c r="K92" s="42">
        <f>IF('Fälle'!$A92="","",'Fälle'!$U92)</f>
        <v/>
      </c>
    </row>
    <row r="93">
      <c r="J93">
        <f>IF('Fälle'!$A93="","",'Fälle'!$A93)</f>
        <v/>
      </c>
      <c r="K93" s="42">
        <f>IF('Fälle'!$A93="","",'Fälle'!$U93)</f>
        <v/>
      </c>
    </row>
    <row r="94">
      <c r="J94">
        <f>IF('Fälle'!$A94="","",'Fälle'!$A94)</f>
        <v/>
      </c>
      <c r="K94" s="42">
        <f>IF('Fälle'!$A94="","",'Fälle'!$U94)</f>
        <v/>
      </c>
    </row>
    <row r="95">
      <c r="J95">
        <f>IF('Fälle'!$A95="","",'Fälle'!$A95)</f>
        <v/>
      </c>
      <c r="K95" s="42">
        <f>IF('Fälle'!$A95="","",'Fälle'!$U95)</f>
        <v/>
      </c>
    </row>
    <row r="96">
      <c r="J96">
        <f>IF('Fälle'!$A96="","",'Fälle'!$A96)</f>
        <v/>
      </c>
      <c r="K96" s="42">
        <f>IF('Fälle'!$A96="","",'Fälle'!$U96)</f>
        <v/>
      </c>
    </row>
    <row r="97">
      <c r="J97">
        <f>IF('Fälle'!$A97="","",'Fälle'!$A97)</f>
        <v/>
      </c>
      <c r="K97" s="42">
        <f>IF('Fälle'!$A97="","",'Fälle'!$U97)</f>
        <v/>
      </c>
    </row>
    <row r="98">
      <c r="J98">
        <f>IF('Fälle'!$A98="","",'Fälle'!$A98)</f>
        <v/>
      </c>
      <c r="K98" s="42">
        <f>IF('Fälle'!$A98="","",'Fälle'!$U98)</f>
        <v/>
      </c>
    </row>
    <row r="99">
      <c r="J99">
        <f>IF('Fälle'!$A99="","",'Fälle'!$A99)</f>
        <v/>
      </c>
      <c r="K99" s="42">
        <f>IF('Fälle'!$A99="","",'Fälle'!$U99)</f>
        <v/>
      </c>
    </row>
    <row r="100">
      <c r="J100">
        <f>IF('Fälle'!$A100="","",'Fälle'!$A100)</f>
        <v/>
      </c>
      <c r="K100" s="42">
        <f>IF('Fälle'!$A100="","",'Fälle'!$U100)</f>
        <v/>
      </c>
    </row>
    <row r="101">
      <c r="J101">
        <f>IF('Fälle'!$A101="","",'Fälle'!$A101)</f>
        <v/>
      </c>
      <c r="K101" s="42">
        <f>IF('Fälle'!$A101="","",'Fälle'!$U101)</f>
        <v/>
      </c>
    </row>
  </sheetData>
  <mergeCells count="2">
    <mergeCell ref="A1:H1"/>
    <mergeCell ref="A9:H9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28" customWidth="1" min="3" max="3"/>
    <col width="10" customWidth="1" min="4" max="4"/>
    <col width="16" customWidth="1" min="5" max="5"/>
    <col width="31" customWidth="1" min="6" max="6"/>
    <col width="31" customWidth="1" min="7" max="7"/>
    <col width="13" customWidth="1" min="8" max="8"/>
    <col width="13" customWidth="1" min="9" max="9"/>
    <col width="22" customWidth="1" min="10" max="10"/>
    <col width="45" customWidth="1" min="11" max="11"/>
    <col width="17" customWidth="1" min="12" max="12"/>
    <col width="13" customWidth="1" min="13" max="13"/>
    <col width="15" customWidth="1" min="14" max="14"/>
    <col width="22" customWidth="1" min="15" max="15"/>
    <col width="15" customWidth="1" min="16" max="16"/>
    <col width="20" customWidth="1" min="17" max="17"/>
    <col width="19" customWidth="1" min="18" max="18"/>
    <col width="19" customWidth="1" min="19" max="19"/>
    <col width="19" customWidth="1" min="20" max="20"/>
    <col width="21" customWidth="1" min="21" max="21"/>
    <col width="18" customWidth="1" min="22" max="22"/>
    <col width="22" customWidth="1" min="23" max="23"/>
    <col width="18" customWidth="1" min="24" max="24"/>
    <col width="34" customWidth="1" min="25" max="25"/>
  </cols>
  <sheetData>
    <row r="1" ht="40" customHeight="1">
      <c r="A1" s="17" t="inlineStr">
        <is>
          <t>Fall-ID</t>
        </is>
      </c>
      <c r="B1" s="17" t="inlineStr">
        <is>
          <t>Mieter/in</t>
        </is>
      </c>
      <c r="C1" s="17" t="inlineStr">
        <is>
          <t>Straße / Hausnummer</t>
        </is>
      </c>
      <c r="D1" s="17" t="inlineStr">
        <is>
          <t>PLZ</t>
        </is>
      </c>
      <c r="E1" s="17" t="inlineStr">
        <is>
          <t>Ort</t>
        </is>
      </c>
      <c r="F1" s="17" t="inlineStr">
        <is>
          <t>Vermieter / Hausverwaltung</t>
        </is>
      </c>
      <c r="G1" s="17" t="inlineStr">
        <is>
          <t>E-Mail / Kontakt</t>
        </is>
      </c>
      <c r="H1" s="17" t="inlineStr">
        <is>
          <t>Mietbeginn</t>
        </is>
      </c>
      <c r="I1" s="17" t="inlineStr">
        <is>
          <t>Mangel seit</t>
        </is>
      </c>
      <c r="J1" s="17" t="inlineStr">
        <is>
          <t>Mangelkategorie</t>
        </is>
      </c>
      <c r="K1" s="17" t="inlineStr">
        <is>
          <t>Mangelbeschreibung</t>
        </is>
      </c>
      <c r="L1" s="17" t="inlineStr">
        <is>
          <t>Datum der Mängelanzeige</t>
        </is>
      </c>
      <c r="M1" s="17" t="inlineStr">
        <is>
          <t>Frist bis</t>
        </is>
      </c>
      <c r="N1" s="17" t="inlineStr">
        <is>
          <t>Kaltmiete</t>
        </is>
      </c>
      <c r="O1" s="17" t="inlineStr">
        <is>
          <t>Nebenkostenvorauszahlung</t>
        </is>
      </c>
      <c r="P1" s="17" t="inlineStr">
        <is>
          <t>Warmmiete</t>
        </is>
      </c>
      <c r="Q1" s="17" t="inlineStr">
        <is>
          <t>Vorgeschlagene Minderungsquote</t>
        </is>
      </c>
      <c r="R1" s="17" t="inlineStr">
        <is>
          <t>Minderungsbetrag pro Monat</t>
        </is>
      </c>
      <c r="S1" s="17" t="inlineStr">
        <is>
          <t>Betroffene Tage im Monat</t>
        </is>
      </c>
      <c r="T1" s="17" t="inlineStr">
        <is>
          <t>Rechnerischer Tagesbetrag</t>
        </is>
      </c>
      <c r="U1" s="17" t="inlineStr">
        <is>
          <t>Rechnerischer Gesamtbetrag</t>
        </is>
      </c>
      <c r="V1" s="17" t="inlineStr">
        <is>
          <t>Status</t>
        </is>
      </c>
      <c r="W1" s="17" t="inlineStr">
        <is>
          <t>Beweismittel vorhanden</t>
        </is>
      </c>
      <c r="X1" s="17" t="inlineStr">
        <is>
          <t>Letzte Kommunikation</t>
        </is>
      </c>
      <c r="Y1" s="17" t="inlineStr">
        <is>
          <t>Notizen</t>
        </is>
      </c>
    </row>
    <row r="2" ht="34" customHeight="1">
      <c r="A2" s="18" t="inlineStr">
        <is>
          <t>F-2026-001</t>
        </is>
      </c>
      <c r="B2" s="19" t="inlineStr">
        <is>
          <t>Thomas Müller</t>
        </is>
      </c>
      <c r="C2" s="19" t="inlineStr">
        <is>
          <t>Kaiser-Friedrich-Straße 18</t>
        </is>
      </c>
      <c r="D2" s="20" t="inlineStr">
        <is>
          <t>10585</t>
        </is>
      </c>
      <c r="E2" s="19" t="inlineStr">
        <is>
          <t>Berlin</t>
        </is>
      </c>
      <c r="F2" s="19" t="inlineStr">
        <is>
          <t>Hausverwaltung Berlin Mitte GmbH</t>
        </is>
      </c>
      <c r="G2" s="19" t="inlineStr">
        <is>
          <t>service@hv-berlin-mitte.de</t>
        </is>
      </c>
      <c r="H2" s="46" t="n">
        <v>46027</v>
      </c>
      <c r="I2" s="46" t="n">
        <v>46027</v>
      </c>
      <c r="J2" s="19" t="inlineStr">
        <is>
          <t>Heizungsausfall</t>
        </is>
      </c>
      <c r="K2" s="22" t="inlineStr">
        <is>
          <t>Die Heizung fiel vollständig aus. Die Wohnräume konnten nicht ausreichend beheizt werden.</t>
        </is>
      </c>
      <c r="L2" s="46" t="n">
        <v>46030</v>
      </c>
      <c r="M2" s="47">
        <f>IF($A2="","",IFERROR($L2+14,""))</f>
        <v/>
      </c>
      <c r="N2" s="48" t="n">
        <v>1180</v>
      </c>
      <c r="O2" s="48" t="n">
        <v>240</v>
      </c>
      <c r="P2" s="49">
        <f>IF($A2="","",IFERROR($N2+$O2,0))</f>
        <v/>
      </c>
      <c r="Q2" s="50" t="n">
        <v>0.15</v>
      </c>
      <c r="R2" s="49">
        <f>IF($A2="","",IFERROR($P2*$Q2,0))</f>
        <v/>
      </c>
      <c r="S2" s="18" t="n">
        <v>18</v>
      </c>
      <c r="T2" s="49">
        <f>IF($A2="","",IFERROR($R2/30,0))</f>
        <v/>
      </c>
      <c r="U2" s="49">
        <f>IF($A2="","",IFERROR($S2*$T2,0))</f>
        <v/>
      </c>
      <c r="V2" s="18" t="inlineStr">
        <is>
          <t>Erledigt</t>
        </is>
      </c>
      <c r="W2" s="18" t="inlineStr">
        <is>
          <t>Ja</t>
        </is>
      </c>
      <c r="X2" s="46" t="n">
        <v>46045</v>
      </c>
      <c r="Y2" s="22" t="inlineStr">
        <is>
          <t>Reparatur durch Fachbetrieb dokumentiert.</t>
        </is>
      </c>
    </row>
    <row r="3" ht="34" customHeight="1">
      <c r="A3" s="18" t="inlineStr">
        <is>
          <t>F-2026-002</t>
        </is>
      </c>
      <c r="B3" s="19" t="inlineStr">
        <is>
          <t>Sabine Schneider</t>
        </is>
      </c>
      <c r="C3" s="19" t="inlineStr">
        <is>
          <t>Lindwurmstraße 96</t>
        </is>
      </c>
      <c r="D3" s="20" t="inlineStr">
        <is>
          <t>80337</t>
        </is>
      </c>
      <c r="E3" s="19" t="inlineStr">
        <is>
          <t>München</t>
        </is>
      </c>
      <c r="F3" s="19" t="inlineStr">
        <is>
          <t>Münchner Wohnraumverwaltung GmbH</t>
        </is>
      </c>
      <c r="G3" s="19" t="inlineStr">
        <is>
          <t>kontakt@muenchner-wohnraum.de</t>
        </is>
      </c>
      <c r="H3" s="46" t="n">
        <v>46054</v>
      </c>
      <c r="I3" s="46" t="n">
        <v>46091</v>
      </c>
      <c r="J3" s="19" t="inlineStr">
        <is>
          <t>Baulärm</t>
        </is>
      </c>
      <c r="K3" s="22" t="inlineStr">
        <is>
          <t>Erheblicher Baulärm durch Fassadenarbeiten an Werktagen von früh morgens bis zum Abend.</t>
        </is>
      </c>
      <c r="L3" s="46" t="n">
        <v>46093</v>
      </c>
      <c r="M3" s="51">
        <f>IF($A3="","",IFERROR($L3+14,""))</f>
        <v/>
      </c>
      <c r="N3" s="48" t="n">
        <v>1450</v>
      </c>
      <c r="O3" s="48" t="n">
        <v>280</v>
      </c>
      <c r="P3" s="52">
        <f>IF($A3="","",IFERROR($N3+$O3,0))</f>
        <v/>
      </c>
      <c r="Q3" s="50" t="n">
        <v>0.1</v>
      </c>
      <c r="R3" s="52">
        <f>IF($A3="","",IFERROR($P3*$Q3,0))</f>
        <v/>
      </c>
      <c r="S3" s="18" t="n">
        <v>25</v>
      </c>
      <c r="T3" s="52">
        <f>IF($A3="","",IFERROR($R3/30,0))</f>
        <v/>
      </c>
      <c r="U3" s="52">
        <f>IF($A3="","",IFERROR($S3*$T3,0))</f>
        <v/>
      </c>
      <c r="V3" s="18" t="inlineStr">
        <is>
          <t>Brief erstellt</t>
        </is>
      </c>
      <c r="W3" s="18" t="inlineStr">
        <is>
          <t>Ja</t>
        </is>
      </c>
      <c r="X3" s="46" t="n">
        <v>46107</v>
      </c>
      <c r="Y3" s="22" t="inlineStr">
        <is>
          <t>Lärmprotokoll und Fotos der Baustelle vorhanden.</t>
        </is>
      </c>
    </row>
    <row r="4" ht="34" customHeight="1">
      <c r="A4" s="18" t="inlineStr">
        <is>
          <t>F-2026-003</t>
        </is>
      </c>
      <c r="B4" s="19" t="inlineStr">
        <is>
          <t>Michael Fischer</t>
        </is>
      </c>
      <c r="C4" s="19" t="inlineStr">
        <is>
          <t>Eppendorfer Weg 74</t>
        </is>
      </c>
      <c r="D4" s="20" t="inlineStr">
        <is>
          <t>20259</t>
        </is>
      </c>
      <c r="E4" s="19" t="inlineStr">
        <is>
          <t>Hamburg</t>
        </is>
      </c>
      <c r="F4" s="19" t="inlineStr">
        <is>
          <t>Elbimmobilien Verwaltung KG</t>
        </is>
      </c>
      <c r="G4" s="19" t="inlineStr">
        <is>
          <t>mieterservice@elbimmobilien.de</t>
        </is>
      </c>
      <c r="H4" s="46" t="n">
        <v>46082</v>
      </c>
      <c r="I4" s="46" t="n">
        <v>46146</v>
      </c>
      <c r="J4" s="19" t="inlineStr">
        <is>
          <t>Schimmel</t>
        </is>
      </c>
      <c r="K4" s="22" t="inlineStr">
        <is>
          <t>Schimmelbildung im Schlafzimmer an der Außenwand mit sichtbaren Verfärbungen.</t>
        </is>
      </c>
      <c r="L4" s="46" t="n">
        <v>46148</v>
      </c>
      <c r="M4" s="47">
        <f>IF($A4="","",IFERROR($L4+14,""))</f>
        <v/>
      </c>
      <c r="N4" s="48" t="n">
        <v>1120</v>
      </c>
      <c r="O4" s="48" t="n">
        <v>210</v>
      </c>
      <c r="P4" s="49">
        <f>IF($A4="","",IFERROR($N4+$O4,0))</f>
        <v/>
      </c>
      <c r="Q4" s="50" t="n">
        <v>0.2</v>
      </c>
      <c r="R4" s="49">
        <f>IF($A4="","",IFERROR($P4*$Q4,0))</f>
        <v/>
      </c>
      <c r="S4" s="18" t="n">
        <v>30</v>
      </c>
      <c r="T4" s="49">
        <f>IF($A4="","",IFERROR($R4/30,0))</f>
        <v/>
      </c>
      <c r="U4" s="49">
        <f>IF($A4="","",IFERROR($S4*$T4,0))</f>
        <v/>
      </c>
      <c r="V4" s="18" t="inlineStr">
        <is>
          <t>Offen</t>
        </is>
      </c>
      <c r="W4" s="18" t="inlineStr">
        <is>
          <t>Ja</t>
        </is>
      </c>
      <c r="X4" s="46" t="n">
        <v>46162</v>
      </c>
      <c r="Y4" s="22" t="inlineStr">
        <is>
          <t>Fotos, Luftfeuchtigkeitsprotokoll und E-Mail-Verlauf abgelegt.</t>
        </is>
      </c>
    </row>
    <row r="5" ht="34" customHeight="1">
      <c r="A5" s="18" t="inlineStr">
        <is>
          <t>F-2026-004</t>
        </is>
      </c>
      <c r="B5" s="19" t="inlineStr">
        <is>
          <t>Andrea Weber</t>
        </is>
      </c>
      <c r="C5" s="19" t="inlineStr">
        <is>
          <t>Venloer Straße 312</t>
        </is>
      </c>
      <c r="D5" s="20" t="inlineStr">
        <is>
          <t>50823</t>
        </is>
      </c>
      <c r="E5" s="19" t="inlineStr">
        <is>
          <t>Köln</t>
        </is>
      </c>
      <c r="F5" s="19" t="inlineStr">
        <is>
          <t>Rheinische Hausverwaltung GmbH</t>
        </is>
      </c>
      <c r="G5" s="19" t="inlineStr">
        <is>
          <t>kundenservice@rheinische-hv.de</t>
        </is>
      </c>
      <c r="H5" s="46" t="n">
        <v>46037</v>
      </c>
      <c r="I5" s="46" t="n">
        <v>46181</v>
      </c>
      <c r="J5" s="19" t="inlineStr">
        <is>
          <t>Wasserschaden</t>
        </is>
      </c>
      <c r="K5" s="22" t="inlineStr">
        <is>
          <t>Wasserschaden im Bad mit durchnässter Decke und eingeschränkter Nutzbarkeit des Raums.</t>
        </is>
      </c>
      <c r="L5" s="46" t="n">
        <v>46182</v>
      </c>
      <c r="M5" s="51">
        <f>IF($A5="","",IFERROR($L5+14,""))</f>
        <v/>
      </c>
      <c r="N5" s="48" t="n">
        <v>980</v>
      </c>
      <c r="O5" s="48" t="n">
        <v>190</v>
      </c>
      <c r="P5" s="52">
        <f>IF($A5="","",IFERROR($N5+$O5,0))</f>
        <v/>
      </c>
      <c r="Q5" s="50" t="n">
        <v>0.15</v>
      </c>
      <c r="R5" s="52">
        <f>IF($A5="","",IFERROR($P5*$Q5,0))</f>
        <v/>
      </c>
      <c r="S5" s="18" t="n">
        <v>16</v>
      </c>
      <c r="T5" s="52">
        <f>IF($A5="","",IFERROR($R5/30,0))</f>
        <v/>
      </c>
      <c r="U5" s="52">
        <f>IF($A5="","",IFERROR($S5*$T5,0))</f>
        <v/>
      </c>
      <c r="V5" s="18" t="inlineStr">
        <is>
          <t>Antwort erhalten</t>
        </is>
      </c>
      <c r="W5" s="18" t="inlineStr">
        <is>
          <t>Ja</t>
        </is>
      </c>
      <c r="X5" s="46" t="n">
        <v>46191</v>
      </c>
      <c r="Y5" s="22" t="inlineStr">
        <is>
          <t>Termin zur Begutachtung durch Hausverwaltung angekündigt.</t>
        </is>
      </c>
    </row>
    <row r="6" ht="34" customHeight="1">
      <c r="A6" s="18" t="inlineStr">
        <is>
          <t>F-2026-005</t>
        </is>
      </c>
      <c r="B6" s="19" t="inlineStr">
        <is>
          <t>Stefan Wagner</t>
        </is>
      </c>
      <c r="C6" s="19" t="inlineStr">
        <is>
          <t>Mainzer Landstraße 183</t>
        </is>
      </c>
      <c r="D6" s="20" t="inlineStr">
        <is>
          <t>60327</t>
        </is>
      </c>
      <c r="E6" s="19" t="inlineStr">
        <is>
          <t>Frankfurt</t>
        </is>
      </c>
      <c r="F6" s="19" t="inlineStr">
        <is>
          <t>MainHaus Immobilienservice GmbH</t>
        </is>
      </c>
      <c r="G6" s="19" t="inlineStr">
        <is>
          <t>verwaltung@mainhaus.de</t>
        </is>
      </c>
      <c r="H6" s="46" t="n">
        <v>46068</v>
      </c>
      <c r="I6" s="46" t="n">
        <v>46114</v>
      </c>
      <c r="J6" s="19" t="inlineStr">
        <is>
          <t>Defekter Aufzug</t>
        </is>
      </c>
      <c r="K6" s="22" t="inlineStr">
        <is>
          <t>Der Aufzug ist dauerhaft außer Betrieb. Die Wohnung liegt im sechsten Obergeschoss.</t>
        </is>
      </c>
      <c r="L6" s="46" t="n">
        <v>46115</v>
      </c>
      <c r="M6" s="47">
        <f>IF($A6="","",IFERROR($L6+14,""))</f>
        <v/>
      </c>
      <c r="N6" s="48" t="n">
        <v>1320</v>
      </c>
      <c r="O6" s="48" t="n">
        <v>260</v>
      </c>
      <c r="P6" s="49">
        <f>IF($A6="","",IFERROR($N6+$O6,0))</f>
        <v/>
      </c>
      <c r="Q6" s="50" t="n">
        <v>0.05</v>
      </c>
      <c r="R6" s="49">
        <f>IF($A6="","",IFERROR($P6*$Q6,0))</f>
        <v/>
      </c>
      <c r="S6" s="18" t="n">
        <v>30</v>
      </c>
      <c r="T6" s="49">
        <f>IF($A6="","",IFERROR($R6/30,0))</f>
        <v/>
      </c>
      <c r="U6" s="49">
        <f>IF($A6="","",IFERROR($S6*$T6,0))</f>
        <v/>
      </c>
      <c r="V6" s="18" t="inlineStr">
        <is>
          <t>Erledigt</t>
        </is>
      </c>
      <c r="W6" s="18" t="inlineStr">
        <is>
          <t>Teilweise</t>
        </is>
      </c>
      <c r="X6" s="46" t="n">
        <v>46134</v>
      </c>
      <c r="Y6" s="22" t="inlineStr">
        <is>
          <t>Aufzug wieder in Betrieb; Ausfallzeit schriftlich bestätigt.</t>
        </is>
      </c>
    </row>
    <row r="7" ht="34" customHeight="1">
      <c r="A7" s="18" t="inlineStr">
        <is>
          <t>F-2026-006</t>
        </is>
      </c>
      <c r="B7" s="19" t="inlineStr">
        <is>
          <t>Petra Becker</t>
        </is>
      </c>
      <c r="C7" s="19" t="inlineStr">
        <is>
          <t>Rotebühlstraße 122</t>
        </is>
      </c>
      <c r="D7" s="20" t="inlineStr">
        <is>
          <t>70178</t>
        </is>
      </c>
      <c r="E7" s="19" t="inlineStr">
        <is>
          <t>Stuttgart</t>
        </is>
      </c>
      <c r="F7" s="19" t="inlineStr">
        <is>
          <t>Stuttgarter Wohnungsmanagement GmbH</t>
        </is>
      </c>
      <c r="G7" s="19" t="inlineStr">
        <is>
          <t>mieterbetreuung@swm-immobilien.de</t>
        </is>
      </c>
      <c r="H7" s="46" t="n">
        <v>46096</v>
      </c>
      <c r="I7" s="46" t="n">
        <v>46209</v>
      </c>
      <c r="J7" s="19" t="inlineStr">
        <is>
          <t>Undichte Fenster</t>
        </is>
      </c>
      <c r="K7" s="22" t="inlineStr">
        <is>
          <t>Mehrere Fenster schließen nicht dicht. Zugluft und Feuchtigkeit treten bei Regen auf.</t>
        </is>
      </c>
      <c r="L7" s="46" t="n">
        <v>46211</v>
      </c>
      <c r="M7" s="51">
        <f>IF($A7="","",IFERROR($L7+14,""))</f>
        <v/>
      </c>
      <c r="N7" s="48" t="n">
        <v>1080</v>
      </c>
      <c r="O7" s="48" t="n">
        <v>220</v>
      </c>
      <c r="P7" s="52">
        <f>IF($A7="","",IFERROR($N7+$O7,0))</f>
        <v/>
      </c>
      <c r="Q7" s="50" t="n">
        <v>0.08</v>
      </c>
      <c r="R7" s="52">
        <f>IF($A7="","",IFERROR($P7*$Q7,0))</f>
        <v/>
      </c>
      <c r="S7" s="18" t="n">
        <v>24</v>
      </c>
      <c r="T7" s="52">
        <f>IF($A7="","",IFERROR($R7/30,0))</f>
        <v/>
      </c>
      <c r="U7" s="52">
        <f>IF($A7="","",IFERROR($S7*$T7,0))</f>
        <v/>
      </c>
      <c r="V7" s="18" t="inlineStr">
        <is>
          <t>Brief erstellt</t>
        </is>
      </c>
      <c r="W7" s="18" t="inlineStr">
        <is>
          <t>Ja</t>
        </is>
      </c>
      <c r="X7" s="46" t="n">
        <v>46225</v>
      </c>
      <c r="Y7" s="22" t="inlineStr">
        <is>
          <t>Fotos und Messprotokoll zur Raumtemperatur vorhanden.</t>
        </is>
      </c>
    </row>
    <row r="8" ht="34" customHeight="1">
      <c r="A8" s="18" t="inlineStr">
        <is>
          <t>F-2026-007</t>
        </is>
      </c>
      <c r="B8" s="19" t="inlineStr">
        <is>
          <t>Andreas Hoffmann</t>
        </is>
      </c>
      <c r="C8" s="19" t="inlineStr">
        <is>
          <t>Kaiserswerther Straße 95</t>
        </is>
      </c>
      <c r="D8" s="20" t="inlineStr">
        <is>
          <t>40474</t>
        </is>
      </c>
      <c r="E8" s="19" t="inlineStr">
        <is>
          <t>Düsseldorf</t>
        </is>
      </c>
      <c r="F8" s="19" t="inlineStr">
        <is>
          <t>Rheinufer Hausverwaltung GmbH</t>
        </is>
      </c>
      <c r="G8" s="19" t="inlineStr">
        <is>
          <t>service@rheinufer-hv.de</t>
        </is>
      </c>
      <c r="H8" s="46" t="n">
        <v>46113</v>
      </c>
      <c r="I8" s="46" t="n">
        <v>46237</v>
      </c>
      <c r="J8" s="19" t="inlineStr">
        <is>
          <t>Warmwasserausfall</t>
        </is>
      </c>
      <c r="K8" s="22" t="inlineStr">
        <is>
          <t>Die Warmwasserversorgung fällt wiederholt aus. Duschen und Haushaltsführung sind eingeschränkt.</t>
        </is>
      </c>
      <c r="L8" s="46" t="n">
        <v>46238</v>
      </c>
      <c r="M8" s="47">
        <f>IF($A8="","",IFERROR($L8+14,""))</f>
        <v/>
      </c>
      <c r="N8" s="48" t="n">
        <v>1250</v>
      </c>
      <c r="O8" s="48" t="n">
        <v>250</v>
      </c>
      <c r="P8" s="49">
        <f>IF($A8="","",IFERROR($N8+$O8,0))</f>
        <v/>
      </c>
      <c r="Q8" s="50" t="n">
        <v>0.15</v>
      </c>
      <c r="R8" s="49">
        <f>IF($A8="","",IFERROR($P8*$Q8,0))</f>
        <v/>
      </c>
      <c r="S8" s="18" t="n">
        <v>21</v>
      </c>
      <c r="T8" s="49">
        <f>IF($A8="","",IFERROR($R8/30,0))</f>
        <v/>
      </c>
      <c r="U8" s="49">
        <f>IF($A8="","",IFERROR($S8*$T8,0))</f>
        <v/>
      </c>
      <c r="V8" s="18" t="inlineStr">
        <is>
          <t>Offen</t>
        </is>
      </c>
      <c r="W8" s="18" t="inlineStr">
        <is>
          <t>Ja</t>
        </is>
      </c>
      <c r="X8" s="46" t="n">
        <v>46253</v>
      </c>
      <c r="Y8" s="22" t="inlineStr">
        <is>
          <t>Störungsmeldungen mit Uhrzeiten und Fotos der Anzeige gespeichert.</t>
        </is>
      </c>
    </row>
    <row r="9" ht="34" customHeight="1">
      <c r="A9" s="18" t="inlineStr">
        <is>
          <t>F-2026-008</t>
        </is>
      </c>
      <c r="B9" s="19" t="inlineStr">
        <is>
          <t>Claudia Schäfer</t>
        </is>
      </c>
      <c r="C9" s="19" t="inlineStr">
        <is>
          <t>Karl-Liebknecht-Straße 101</t>
        </is>
      </c>
      <c r="D9" s="20" t="inlineStr">
        <is>
          <t>04107</t>
        </is>
      </c>
      <c r="E9" s="19" t="inlineStr">
        <is>
          <t>Leipzig</t>
        </is>
      </c>
      <c r="F9" s="19" t="inlineStr">
        <is>
          <t>Leipzig Wohnen Verwaltung GmbH</t>
        </is>
      </c>
      <c r="G9" s="19" t="inlineStr">
        <is>
          <t>post@leipzig-wohnen.de</t>
        </is>
      </c>
      <c r="H9" s="46" t="n">
        <v>46032</v>
      </c>
      <c r="I9" s="46" t="n">
        <v>46065</v>
      </c>
      <c r="J9" s="19" t="inlineStr">
        <is>
          <t>Feuchtigkeit</t>
        </is>
      </c>
      <c r="K9" s="22" t="inlineStr">
        <is>
          <t>Starke Feuchtigkeit im Kellerabteil mit Geruch und sichtbaren Ausblühungen an den Wänden.</t>
        </is>
      </c>
      <c r="L9" s="46" t="n">
        <v>46067</v>
      </c>
      <c r="M9" s="51">
        <f>IF($A9="","",IFERROR($L9+14,""))</f>
        <v/>
      </c>
      <c r="N9" s="48" t="n">
        <v>860</v>
      </c>
      <c r="O9" s="48" t="n">
        <v>175</v>
      </c>
      <c r="P9" s="52">
        <f>IF($A9="","",IFERROR($N9+$O9,0))</f>
        <v/>
      </c>
      <c r="Q9" s="50" t="n">
        <v>0.05</v>
      </c>
      <c r="R9" s="52">
        <f>IF($A9="","",IFERROR($P9*$Q9,0))</f>
        <v/>
      </c>
      <c r="S9" s="18" t="n">
        <v>30</v>
      </c>
      <c r="T9" s="52">
        <f>IF($A9="","",IFERROR($R9/30,0))</f>
        <v/>
      </c>
      <c r="U9" s="52">
        <f>IF($A9="","",IFERROR($S9*$T9,0))</f>
        <v/>
      </c>
      <c r="V9" s="18" t="inlineStr">
        <is>
          <t>Erledigt</t>
        </is>
      </c>
      <c r="W9" s="18" t="inlineStr">
        <is>
          <t>Ja</t>
        </is>
      </c>
      <c r="X9" s="46" t="n">
        <v>46083</v>
      </c>
      <c r="Y9" s="22" t="inlineStr">
        <is>
          <t>Keller wurde getrocknet; Fotodokumentation vorhanden.</t>
        </is>
      </c>
    </row>
    <row r="10" ht="34" customHeight="1">
      <c r="A10" s="18" t="inlineStr">
        <is>
          <t>F-2026-009</t>
        </is>
      </c>
      <c r="B10" s="19" t="inlineStr">
        <is>
          <t>Markus Bauer</t>
        </is>
      </c>
      <c r="C10" s="19" t="inlineStr">
        <is>
          <t>Alaunstraße 54</t>
        </is>
      </c>
      <c r="D10" s="20" t="inlineStr">
        <is>
          <t>01099</t>
        </is>
      </c>
      <c r="E10" s="19" t="inlineStr">
        <is>
          <t>Dresden</t>
        </is>
      </c>
      <c r="F10" s="19" t="inlineStr">
        <is>
          <t>Elbflorenz Hausverwaltung GmbH</t>
        </is>
      </c>
      <c r="G10" s="19" t="inlineStr">
        <is>
          <t>mieterservice@elbflorenz-hv.de</t>
        </is>
      </c>
      <c r="H10" s="46" t="n">
        <v>46143</v>
      </c>
      <c r="I10" s="46" t="n">
        <v>46266</v>
      </c>
      <c r="J10" s="19" t="inlineStr">
        <is>
          <t>Geruchsbelästigung</t>
        </is>
      </c>
      <c r="K10" s="22" t="inlineStr">
        <is>
          <t>Erhebliche Geruchsbelästigung aus dem Abflussbereich in Küche und Bad.</t>
        </is>
      </c>
      <c r="L10" s="46" t="n">
        <v>46267</v>
      </c>
      <c r="M10" s="47">
        <f>IF($A10="","",IFERROR($L10+14,""))</f>
        <v/>
      </c>
      <c r="N10" s="48" t="n">
        <v>930</v>
      </c>
      <c r="O10" s="48" t="n">
        <v>185</v>
      </c>
      <c r="P10" s="49">
        <f>IF($A10="","",IFERROR($N10+$O10,0))</f>
        <v/>
      </c>
      <c r="Q10" s="50" t="n">
        <v>0.1</v>
      </c>
      <c r="R10" s="49">
        <f>IF($A10="","",IFERROR($P10*$Q10,0))</f>
        <v/>
      </c>
      <c r="S10" s="18" t="n">
        <v>10</v>
      </c>
      <c r="T10" s="49">
        <f>IF($A10="","",IFERROR($R10/30,0))</f>
        <v/>
      </c>
      <c r="U10" s="49">
        <f>IF($A10="","",IFERROR($S10*$T10,0))</f>
        <v/>
      </c>
      <c r="V10" s="18" t="inlineStr">
        <is>
          <t>Offen</t>
        </is>
      </c>
      <c r="W10" s="18" t="inlineStr">
        <is>
          <t>Teilweise</t>
        </is>
      </c>
      <c r="X10" s="46" t="n">
        <v>46273</v>
      </c>
      <c r="Y10" s="22" t="inlineStr">
        <is>
          <t>Geruchsprotokoll geführt; Ursache noch nicht geklärt.</t>
        </is>
      </c>
    </row>
    <row r="11" ht="34" customHeight="1">
      <c r="A11" s="18" t="inlineStr">
        <is>
          <t>F-2026-010</t>
        </is>
      </c>
      <c r="B11" s="19" t="inlineStr">
        <is>
          <t>Nicole Richter</t>
        </is>
      </c>
      <c r="C11" s="19" t="inlineStr">
        <is>
          <t>Lister Meile 48</t>
        </is>
      </c>
      <c r="D11" s="20" t="inlineStr">
        <is>
          <t>30161</t>
        </is>
      </c>
      <c r="E11" s="19" t="inlineStr">
        <is>
          <t>Hannover</t>
        </is>
      </c>
      <c r="F11" s="19" t="inlineStr">
        <is>
          <t>Nordstadt Immobilienverwaltung GmbH</t>
        </is>
      </c>
      <c r="G11" s="19" t="inlineStr">
        <is>
          <t>kontakt@nordstadt-immobilien.de</t>
        </is>
      </c>
      <c r="H11" s="46" t="n">
        <v>46174</v>
      </c>
      <c r="I11" s="46" t="n">
        <v>46273</v>
      </c>
      <c r="J11" s="19" t="inlineStr">
        <is>
          <t>Heizungsausfall</t>
        </is>
      </c>
      <c r="K11" s="22" t="inlineStr">
        <is>
          <t>Die Heizung ist nur teilweise funktionsfähig. Mehrere Heizkörper bleiben kalt.</t>
        </is>
      </c>
      <c r="L11" s="46" t="n">
        <v>46274</v>
      </c>
      <c r="M11" s="51">
        <f>IF($A11="","",IFERROR($L11+14,""))</f>
        <v/>
      </c>
      <c r="N11" s="48" t="n">
        <v>1020</v>
      </c>
      <c r="O11" s="48" t="n">
        <v>205</v>
      </c>
      <c r="P11" s="52">
        <f>IF($A11="","",IFERROR($N11+$O11,0))</f>
        <v/>
      </c>
      <c r="Q11" s="50" t="n">
        <v>0.12</v>
      </c>
      <c r="R11" s="52">
        <f>IF($A11="","",IFERROR($P11*$Q11,0))</f>
        <v/>
      </c>
      <c r="S11" s="18" t="n">
        <v>15</v>
      </c>
      <c r="T11" s="52">
        <f>IF($A11="","",IFERROR($R11/30,0))</f>
        <v/>
      </c>
      <c r="U11" s="52">
        <f>IF($A11="","",IFERROR($S11*$T11,0))</f>
        <v/>
      </c>
      <c r="V11" s="18" t="inlineStr">
        <is>
          <t>Brief erstellt</t>
        </is>
      </c>
      <c r="W11" s="18" t="inlineStr">
        <is>
          <t>Ja</t>
        </is>
      </c>
      <c r="X11" s="46" t="n">
        <v>46275</v>
      </c>
      <c r="Y11" s="22" t="inlineStr">
        <is>
          <t>Mängelanzeige per E-Mail und Einschreiben vorbereitet.</t>
        </is>
      </c>
    </row>
    <row r="12" ht="34" customHeight="1">
      <c r="A12" s="18" t="n"/>
      <c r="B12" s="19" t="n"/>
      <c r="C12" s="19" t="n"/>
      <c r="D12" s="20" t="n"/>
      <c r="E12" s="19" t="n"/>
      <c r="F12" s="19" t="n"/>
      <c r="G12" s="19" t="n"/>
      <c r="H12" s="46" t="n"/>
      <c r="I12" s="46" t="n"/>
      <c r="J12" s="19" t="n"/>
      <c r="K12" s="22" t="n"/>
      <c r="L12" s="46" t="n"/>
      <c r="M12" s="47">
        <f>IF($A12="","",IFERROR($L12+14,""))</f>
        <v/>
      </c>
      <c r="N12" s="48" t="n"/>
      <c r="O12" s="48" t="n"/>
      <c r="P12" s="49">
        <f>IF($A12="","",IFERROR($N12+$O12,0))</f>
        <v/>
      </c>
      <c r="Q12" s="50" t="n"/>
      <c r="R12" s="49">
        <f>IF($A12="","",IFERROR($P12*$Q12,0))</f>
        <v/>
      </c>
      <c r="S12" s="18" t="n"/>
      <c r="T12" s="49">
        <f>IF($A12="","",IFERROR($R12/30,0))</f>
        <v/>
      </c>
      <c r="U12" s="49">
        <f>IF($A12="","",IFERROR($S12*$T12,0))</f>
        <v/>
      </c>
      <c r="V12" s="18" t="n"/>
      <c r="W12" s="18" t="n"/>
      <c r="X12" s="46" t="n"/>
      <c r="Y12" s="22" t="n"/>
    </row>
    <row r="13" ht="34" customHeight="1">
      <c r="A13" s="18" t="n"/>
      <c r="B13" s="19" t="n"/>
      <c r="C13" s="19" t="n"/>
      <c r="D13" s="20" t="n"/>
      <c r="E13" s="19" t="n"/>
      <c r="F13" s="19" t="n"/>
      <c r="G13" s="19" t="n"/>
      <c r="H13" s="46" t="n"/>
      <c r="I13" s="46" t="n"/>
      <c r="J13" s="19" t="n"/>
      <c r="K13" s="22" t="n"/>
      <c r="L13" s="46" t="n"/>
      <c r="M13" s="51">
        <f>IF($A13="","",IFERROR($L13+14,""))</f>
        <v/>
      </c>
      <c r="N13" s="48" t="n"/>
      <c r="O13" s="48" t="n"/>
      <c r="P13" s="52">
        <f>IF($A13="","",IFERROR($N13+$O13,0))</f>
        <v/>
      </c>
      <c r="Q13" s="50" t="n"/>
      <c r="R13" s="52">
        <f>IF($A13="","",IFERROR($P13*$Q13,0))</f>
        <v/>
      </c>
      <c r="S13" s="18" t="n"/>
      <c r="T13" s="52">
        <f>IF($A13="","",IFERROR($R13/30,0))</f>
        <v/>
      </c>
      <c r="U13" s="52">
        <f>IF($A13="","",IFERROR($S13*$T13,0))</f>
        <v/>
      </c>
      <c r="V13" s="18" t="n"/>
      <c r="W13" s="18" t="n"/>
      <c r="X13" s="46" t="n"/>
      <c r="Y13" s="22" t="n"/>
    </row>
    <row r="14" ht="34" customHeight="1">
      <c r="A14" s="18" t="n"/>
      <c r="B14" s="19" t="n"/>
      <c r="C14" s="19" t="n"/>
      <c r="D14" s="20" t="n"/>
      <c r="E14" s="19" t="n"/>
      <c r="F14" s="19" t="n"/>
      <c r="G14" s="19" t="n"/>
      <c r="H14" s="46" t="n"/>
      <c r="I14" s="46" t="n"/>
      <c r="J14" s="19" t="n"/>
      <c r="K14" s="22" t="n"/>
      <c r="L14" s="46" t="n"/>
      <c r="M14" s="47">
        <f>IF($A14="","",IFERROR($L14+14,""))</f>
        <v/>
      </c>
      <c r="N14" s="48" t="n"/>
      <c r="O14" s="48" t="n"/>
      <c r="P14" s="49">
        <f>IF($A14="","",IFERROR($N14+$O14,0))</f>
        <v/>
      </c>
      <c r="Q14" s="50" t="n"/>
      <c r="R14" s="49">
        <f>IF($A14="","",IFERROR($P14*$Q14,0))</f>
        <v/>
      </c>
      <c r="S14" s="18" t="n"/>
      <c r="T14" s="49">
        <f>IF($A14="","",IFERROR($R14/30,0))</f>
        <v/>
      </c>
      <c r="U14" s="49">
        <f>IF($A14="","",IFERROR($S14*$T14,0))</f>
        <v/>
      </c>
      <c r="V14" s="18" t="n"/>
      <c r="W14" s="18" t="n"/>
      <c r="X14" s="46" t="n"/>
      <c r="Y14" s="22" t="n"/>
    </row>
    <row r="15" ht="34" customHeight="1">
      <c r="A15" s="18" t="n"/>
      <c r="B15" s="19" t="n"/>
      <c r="C15" s="19" t="n"/>
      <c r="D15" s="20" t="n"/>
      <c r="E15" s="19" t="n"/>
      <c r="F15" s="19" t="n"/>
      <c r="G15" s="19" t="n"/>
      <c r="H15" s="46" t="n"/>
      <c r="I15" s="46" t="n"/>
      <c r="J15" s="19" t="n"/>
      <c r="K15" s="22" t="n"/>
      <c r="L15" s="46" t="n"/>
      <c r="M15" s="51">
        <f>IF($A15="","",IFERROR($L15+14,""))</f>
        <v/>
      </c>
      <c r="N15" s="48" t="n"/>
      <c r="O15" s="48" t="n"/>
      <c r="P15" s="52">
        <f>IF($A15="","",IFERROR($N15+$O15,0))</f>
        <v/>
      </c>
      <c r="Q15" s="50" t="n"/>
      <c r="R15" s="52">
        <f>IF($A15="","",IFERROR($P15*$Q15,0))</f>
        <v/>
      </c>
      <c r="S15" s="18" t="n"/>
      <c r="T15" s="52">
        <f>IF($A15="","",IFERROR($R15/30,0))</f>
        <v/>
      </c>
      <c r="U15" s="52">
        <f>IF($A15="","",IFERROR($S15*$T15,0))</f>
        <v/>
      </c>
      <c r="V15" s="18" t="n"/>
      <c r="W15" s="18" t="n"/>
      <c r="X15" s="46" t="n"/>
      <c r="Y15" s="22" t="n"/>
    </row>
    <row r="16" ht="34" customHeight="1">
      <c r="A16" s="18" t="n"/>
      <c r="B16" s="19" t="n"/>
      <c r="C16" s="19" t="n"/>
      <c r="D16" s="20" t="n"/>
      <c r="E16" s="19" t="n"/>
      <c r="F16" s="19" t="n"/>
      <c r="G16" s="19" t="n"/>
      <c r="H16" s="46" t="n"/>
      <c r="I16" s="46" t="n"/>
      <c r="J16" s="19" t="n"/>
      <c r="K16" s="22" t="n"/>
      <c r="L16" s="46" t="n"/>
      <c r="M16" s="47">
        <f>IF($A16="","",IFERROR($L16+14,""))</f>
        <v/>
      </c>
      <c r="N16" s="48" t="n"/>
      <c r="O16" s="48" t="n"/>
      <c r="P16" s="49">
        <f>IF($A16="","",IFERROR($N16+$O16,0))</f>
        <v/>
      </c>
      <c r="Q16" s="50" t="n"/>
      <c r="R16" s="49">
        <f>IF($A16="","",IFERROR($P16*$Q16,0))</f>
        <v/>
      </c>
      <c r="S16" s="18" t="n"/>
      <c r="T16" s="49">
        <f>IF($A16="","",IFERROR($R16/30,0))</f>
        <v/>
      </c>
      <c r="U16" s="49">
        <f>IF($A16="","",IFERROR($S16*$T16,0))</f>
        <v/>
      </c>
      <c r="V16" s="18" t="n"/>
      <c r="W16" s="18" t="n"/>
      <c r="X16" s="46" t="n"/>
      <c r="Y16" s="22" t="n"/>
    </row>
    <row r="17" ht="34" customHeight="1">
      <c r="A17" s="18" t="n"/>
      <c r="B17" s="19" t="n"/>
      <c r="C17" s="19" t="n"/>
      <c r="D17" s="20" t="n"/>
      <c r="E17" s="19" t="n"/>
      <c r="F17" s="19" t="n"/>
      <c r="G17" s="19" t="n"/>
      <c r="H17" s="46" t="n"/>
      <c r="I17" s="46" t="n"/>
      <c r="J17" s="19" t="n"/>
      <c r="K17" s="22" t="n"/>
      <c r="L17" s="46" t="n"/>
      <c r="M17" s="51">
        <f>IF($A17="","",IFERROR($L17+14,""))</f>
        <v/>
      </c>
      <c r="N17" s="48" t="n"/>
      <c r="O17" s="48" t="n"/>
      <c r="P17" s="52">
        <f>IF($A17="","",IFERROR($N17+$O17,0))</f>
        <v/>
      </c>
      <c r="Q17" s="50" t="n"/>
      <c r="R17" s="52">
        <f>IF($A17="","",IFERROR($P17*$Q17,0))</f>
        <v/>
      </c>
      <c r="S17" s="18" t="n"/>
      <c r="T17" s="52">
        <f>IF($A17="","",IFERROR($R17/30,0))</f>
        <v/>
      </c>
      <c r="U17" s="52">
        <f>IF($A17="","",IFERROR($S17*$T17,0))</f>
        <v/>
      </c>
      <c r="V17" s="18" t="n"/>
      <c r="W17" s="18" t="n"/>
      <c r="X17" s="46" t="n"/>
      <c r="Y17" s="22" t="n"/>
    </row>
    <row r="18" ht="34" customHeight="1">
      <c r="A18" s="18" t="n"/>
      <c r="B18" s="19" t="n"/>
      <c r="C18" s="19" t="n"/>
      <c r="D18" s="20" t="n"/>
      <c r="E18" s="19" t="n"/>
      <c r="F18" s="19" t="n"/>
      <c r="G18" s="19" t="n"/>
      <c r="H18" s="46" t="n"/>
      <c r="I18" s="46" t="n"/>
      <c r="J18" s="19" t="n"/>
      <c r="K18" s="22" t="n"/>
      <c r="L18" s="46" t="n"/>
      <c r="M18" s="47">
        <f>IF($A18="","",IFERROR($L18+14,""))</f>
        <v/>
      </c>
      <c r="N18" s="48" t="n"/>
      <c r="O18" s="48" t="n"/>
      <c r="P18" s="49">
        <f>IF($A18="","",IFERROR($N18+$O18,0))</f>
        <v/>
      </c>
      <c r="Q18" s="50" t="n"/>
      <c r="R18" s="49">
        <f>IF($A18="","",IFERROR($P18*$Q18,0))</f>
        <v/>
      </c>
      <c r="S18" s="18" t="n"/>
      <c r="T18" s="49">
        <f>IF($A18="","",IFERROR($R18/30,0))</f>
        <v/>
      </c>
      <c r="U18" s="49">
        <f>IF($A18="","",IFERROR($S18*$T18,0))</f>
        <v/>
      </c>
      <c r="V18" s="18" t="n"/>
      <c r="W18" s="18" t="n"/>
      <c r="X18" s="46" t="n"/>
      <c r="Y18" s="22" t="n"/>
    </row>
    <row r="19" ht="34" customHeight="1">
      <c r="A19" s="18" t="n"/>
      <c r="B19" s="19" t="n"/>
      <c r="C19" s="19" t="n"/>
      <c r="D19" s="20" t="n"/>
      <c r="E19" s="19" t="n"/>
      <c r="F19" s="19" t="n"/>
      <c r="G19" s="19" t="n"/>
      <c r="H19" s="46" t="n"/>
      <c r="I19" s="46" t="n"/>
      <c r="J19" s="19" t="n"/>
      <c r="K19" s="22" t="n"/>
      <c r="L19" s="46" t="n"/>
      <c r="M19" s="51">
        <f>IF($A19="","",IFERROR($L19+14,""))</f>
        <v/>
      </c>
      <c r="N19" s="48" t="n"/>
      <c r="O19" s="48" t="n"/>
      <c r="P19" s="52">
        <f>IF($A19="","",IFERROR($N19+$O19,0))</f>
        <v/>
      </c>
      <c r="Q19" s="50" t="n"/>
      <c r="R19" s="52">
        <f>IF($A19="","",IFERROR($P19*$Q19,0))</f>
        <v/>
      </c>
      <c r="S19" s="18" t="n"/>
      <c r="T19" s="52">
        <f>IF($A19="","",IFERROR($R19/30,0))</f>
        <v/>
      </c>
      <c r="U19" s="52">
        <f>IF($A19="","",IFERROR($S19*$T19,0))</f>
        <v/>
      </c>
      <c r="V19" s="18" t="n"/>
      <c r="W19" s="18" t="n"/>
      <c r="X19" s="46" t="n"/>
      <c r="Y19" s="22" t="n"/>
    </row>
    <row r="20" ht="34" customHeight="1">
      <c r="A20" s="18" t="n"/>
      <c r="B20" s="19" t="n"/>
      <c r="C20" s="19" t="n"/>
      <c r="D20" s="20" t="n"/>
      <c r="E20" s="19" t="n"/>
      <c r="F20" s="19" t="n"/>
      <c r="G20" s="19" t="n"/>
      <c r="H20" s="46" t="n"/>
      <c r="I20" s="46" t="n"/>
      <c r="J20" s="19" t="n"/>
      <c r="K20" s="22" t="n"/>
      <c r="L20" s="46" t="n"/>
      <c r="M20" s="47">
        <f>IF($A20="","",IFERROR($L20+14,""))</f>
        <v/>
      </c>
      <c r="N20" s="48" t="n"/>
      <c r="O20" s="48" t="n"/>
      <c r="P20" s="49">
        <f>IF($A20="","",IFERROR($N20+$O20,0))</f>
        <v/>
      </c>
      <c r="Q20" s="50" t="n"/>
      <c r="R20" s="49">
        <f>IF($A20="","",IFERROR($P20*$Q20,0))</f>
        <v/>
      </c>
      <c r="S20" s="18" t="n"/>
      <c r="T20" s="49">
        <f>IF($A20="","",IFERROR($R20/30,0))</f>
        <v/>
      </c>
      <c r="U20" s="49">
        <f>IF($A20="","",IFERROR($S20*$T20,0))</f>
        <v/>
      </c>
      <c r="V20" s="18" t="n"/>
      <c r="W20" s="18" t="n"/>
      <c r="X20" s="46" t="n"/>
      <c r="Y20" s="22" t="n"/>
    </row>
    <row r="21" ht="34" customHeight="1">
      <c r="A21" s="18" t="n"/>
      <c r="B21" s="19" t="n"/>
      <c r="C21" s="19" t="n"/>
      <c r="D21" s="20" t="n"/>
      <c r="E21" s="19" t="n"/>
      <c r="F21" s="19" t="n"/>
      <c r="G21" s="19" t="n"/>
      <c r="H21" s="46" t="n"/>
      <c r="I21" s="46" t="n"/>
      <c r="J21" s="19" t="n"/>
      <c r="K21" s="22" t="n"/>
      <c r="L21" s="46" t="n"/>
      <c r="M21" s="51">
        <f>IF($A21="","",IFERROR($L21+14,""))</f>
        <v/>
      </c>
      <c r="N21" s="48" t="n"/>
      <c r="O21" s="48" t="n"/>
      <c r="P21" s="52">
        <f>IF($A21="","",IFERROR($N21+$O21,0))</f>
        <v/>
      </c>
      <c r="Q21" s="50" t="n"/>
      <c r="R21" s="52">
        <f>IF($A21="","",IFERROR($P21*$Q21,0))</f>
        <v/>
      </c>
      <c r="S21" s="18" t="n"/>
      <c r="T21" s="52">
        <f>IF($A21="","",IFERROR($R21/30,0))</f>
        <v/>
      </c>
      <c r="U21" s="52">
        <f>IF($A21="","",IFERROR($S21*$T21,0))</f>
        <v/>
      </c>
      <c r="V21" s="18" t="n"/>
      <c r="W21" s="18" t="n"/>
      <c r="X21" s="46" t="n"/>
      <c r="Y21" s="22" t="n"/>
    </row>
    <row r="22" ht="34" customHeight="1">
      <c r="A22" s="18" t="n"/>
      <c r="B22" s="19" t="n"/>
      <c r="C22" s="19" t="n"/>
      <c r="D22" s="20" t="n"/>
      <c r="E22" s="19" t="n"/>
      <c r="F22" s="19" t="n"/>
      <c r="G22" s="19" t="n"/>
      <c r="H22" s="46" t="n"/>
      <c r="I22" s="46" t="n"/>
      <c r="J22" s="19" t="n"/>
      <c r="K22" s="22" t="n"/>
      <c r="L22" s="46" t="n"/>
      <c r="M22" s="47">
        <f>IF($A22="","",IFERROR($L22+14,""))</f>
        <v/>
      </c>
      <c r="N22" s="48" t="n"/>
      <c r="O22" s="48" t="n"/>
      <c r="P22" s="49">
        <f>IF($A22="","",IFERROR($N22+$O22,0))</f>
        <v/>
      </c>
      <c r="Q22" s="50" t="n"/>
      <c r="R22" s="49">
        <f>IF($A22="","",IFERROR($P22*$Q22,0))</f>
        <v/>
      </c>
      <c r="S22" s="18" t="n"/>
      <c r="T22" s="49">
        <f>IF($A22="","",IFERROR($R22/30,0))</f>
        <v/>
      </c>
      <c r="U22" s="49">
        <f>IF($A22="","",IFERROR($S22*$T22,0))</f>
        <v/>
      </c>
      <c r="V22" s="18" t="n"/>
      <c r="W22" s="18" t="n"/>
      <c r="X22" s="46" t="n"/>
      <c r="Y22" s="22" t="n"/>
    </row>
    <row r="23" ht="34" customHeight="1">
      <c r="A23" s="18" t="n"/>
      <c r="B23" s="19" t="n"/>
      <c r="C23" s="19" t="n"/>
      <c r="D23" s="20" t="n"/>
      <c r="E23" s="19" t="n"/>
      <c r="F23" s="19" t="n"/>
      <c r="G23" s="19" t="n"/>
      <c r="H23" s="46" t="n"/>
      <c r="I23" s="46" t="n"/>
      <c r="J23" s="19" t="n"/>
      <c r="K23" s="22" t="n"/>
      <c r="L23" s="46" t="n"/>
      <c r="M23" s="51">
        <f>IF($A23="","",IFERROR($L23+14,""))</f>
        <v/>
      </c>
      <c r="N23" s="48" t="n"/>
      <c r="O23" s="48" t="n"/>
      <c r="P23" s="52">
        <f>IF($A23="","",IFERROR($N23+$O23,0))</f>
        <v/>
      </c>
      <c r="Q23" s="50" t="n"/>
      <c r="R23" s="52">
        <f>IF($A23="","",IFERROR($P23*$Q23,0))</f>
        <v/>
      </c>
      <c r="S23" s="18" t="n"/>
      <c r="T23" s="52">
        <f>IF($A23="","",IFERROR($R23/30,0))</f>
        <v/>
      </c>
      <c r="U23" s="52">
        <f>IF($A23="","",IFERROR($S23*$T23,0))</f>
        <v/>
      </c>
      <c r="V23" s="18" t="n"/>
      <c r="W23" s="18" t="n"/>
      <c r="X23" s="46" t="n"/>
      <c r="Y23" s="22" t="n"/>
    </row>
    <row r="24" ht="34" customHeight="1">
      <c r="A24" s="18" t="n"/>
      <c r="B24" s="19" t="n"/>
      <c r="C24" s="19" t="n"/>
      <c r="D24" s="20" t="n"/>
      <c r="E24" s="19" t="n"/>
      <c r="F24" s="19" t="n"/>
      <c r="G24" s="19" t="n"/>
      <c r="H24" s="46" t="n"/>
      <c r="I24" s="46" t="n"/>
      <c r="J24" s="19" t="n"/>
      <c r="K24" s="22" t="n"/>
      <c r="L24" s="46" t="n"/>
      <c r="M24" s="47">
        <f>IF($A24="","",IFERROR($L24+14,""))</f>
        <v/>
      </c>
      <c r="N24" s="48" t="n"/>
      <c r="O24" s="48" t="n"/>
      <c r="P24" s="49">
        <f>IF($A24="","",IFERROR($N24+$O24,0))</f>
        <v/>
      </c>
      <c r="Q24" s="50" t="n"/>
      <c r="R24" s="49">
        <f>IF($A24="","",IFERROR($P24*$Q24,0))</f>
        <v/>
      </c>
      <c r="S24" s="18" t="n"/>
      <c r="T24" s="49">
        <f>IF($A24="","",IFERROR($R24/30,0))</f>
        <v/>
      </c>
      <c r="U24" s="49">
        <f>IF($A24="","",IFERROR($S24*$T24,0))</f>
        <v/>
      </c>
      <c r="V24" s="18" t="n"/>
      <c r="W24" s="18" t="n"/>
      <c r="X24" s="46" t="n"/>
      <c r="Y24" s="22" t="n"/>
    </row>
    <row r="25" ht="34" customHeight="1">
      <c r="A25" s="18" t="n"/>
      <c r="B25" s="19" t="n"/>
      <c r="C25" s="19" t="n"/>
      <c r="D25" s="20" t="n"/>
      <c r="E25" s="19" t="n"/>
      <c r="F25" s="19" t="n"/>
      <c r="G25" s="19" t="n"/>
      <c r="H25" s="46" t="n"/>
      <c r="I25" s="46" t="n"/>
      <c r="J25" s="19" t="n"/>
      <c r="K25" s="22" t="n"/>
      <c r="L25" s="46" t="n"/>
      <c r="M25" s="51">
        <f>IF($A25="","",IFERROR($L25+14,""))</f>
        <v/>
      </c>
      <c r="N25" s="48" t="n"/>
      <c r="O25" s="48" t="n"/>
      <c r="P25" s="52">
        <f>IF($A25="","",IFERROR($N25+$O25,0))</f>
        <v/>
      </c>
      <c r="Q25" s="50" t="n"/>
      <c r="R25" s="52">
        <f>IF($A25="","",IFERROR($P25*$Q25,0))</f>
        <v/>
      </c>
      <c r="S25" s="18" t="n"/>
      <c r="T25" s="52">
        <f>IF($A25="","",IFERROR($R25/30,0))</f>
        <v/>
      </c>
      <c r="U25" s="52">
        <f>IF($A25="","",IFERROR($S25*$T25,0))</f>
        <v/>
      </c>
      <c r="V25" s="18" t="n"/>
      <c r="W25" s="18" t="n"/>
      <c r="X25" s="46" t="n"/>
      <c r="Y25" s="22" t="n"/>
    </row>
    <row r="26" ht="34" customHeight="1">
      <c r="A26" s="18" t="n"/>
      <c r="B26" s="19" t="n"/>
      <c r="C26" s="19" t="n"/>
      <c r="D26" s="20" t="n"/>
      <c r="E26" s="19" t="n"/>
      <c r="F26" s="19" t="n"/>
      <c r="G26" s="19" t="n"/>
      <c r="H26" s="46" t="n"/>
      <c r="I26" s="46" t="n"/>
      <c r="J26" s="19" t="n"/>
      <c r="K26" s="22" t="n"/>
      <c r="L26" s="46" t="n"/>
      <c r="M26" s="47">
        <f>IF($A26="","",IFERROR($L26+14,""))</f>
        <v/>
      </c>
      <c r="N26" s="48" t="n"/>
      <c r="O26" s="48" t="n"/>
      <c r="P26" s="49">
        <f>IF($A26="","",IFERROR($N26+$O26,0))</f>
        <v/>
      </c>
      <c r="Q26" s="50" t="n"/>
      <c r="R26" s="49">
        <f>IF($A26="","",IFERROR($P26*$Q26,0))</f>
        <v/>
      </c>
      <c r="S26" s="18" t="n"/>
      <c r="T26" s="49">
        <f>IF($A26="","",IFERROR($R26/30,0))</f>
        <v/>
      </c>
      <c r="U26" s="49">
        <f>IF($A26="","",IFERROR($S26*$T26,0))</f>
        <v/>
      </c>
      <c r="V26" s="18" t="n"/>
      <c r="W26" s="18" t="n"/>
      <c r="X26" s="46" t="n"/>
      <c r="Y26" s="22" t="n"/>
    </row>
    <row r="27" ht="34" customHeight="1">
      <c r="A27" s="18" t="n"/>
      <c r="B27" s="19" t="n"/>
      <c r="C27" s="19" t="n"/>
      <c r="D27" s="20" t="n"/>
      <c r="E27" s="19" t="n"/>
      <c r="F27" s="19" t="n"/>
      <c r="G27" s="19" t="n"/>
      <c r="H27" s="46" t="n"/>
      <c r="I27" s="46" t="n"/>
      <c r="J27" s="19" t="n"/>
      <c r="K27" s="22" t="n"/>
      <c r="L27" s="46" t="n"/>
      <c r="M27" s="51">
        <f>IF($A27="","",IFERROR($L27+14,""))</f>
        <v/>
      </c>
      <c r="N27" s="48" t="n"/>
      <c r="O27" s="48" t="n"/>
      <c r="P27" s="52">
        <f>IF($A27="","",IFERROR($N27+$O27,0))</f>
        <v/>
      </c>
      <c r="Q27" s="50" t="n"/>
      <c r="R27" s="52">
        <f>IF($A27="","",IFERROR($P27*$Q27,0))</f>
        <v/>
      </c>
      <c r="S27" s="18" t="n"/>
      <c r="T27" s="52">
        <f>IF($A27="","",IFERROR($R27/30,0))</f>
        <v/>
      </c>
      <c r="U27" s="52">
        <f>IF($A27="","",IFERROR($S27*$T27,0))</f>
        <v/>
      </c>
      <c r="V27" s="18" t="n"/>
      <c r="W27" s="18" t="n"/>
      <c r="X27" s="46" t="n"/>
      <c r="Y27" s="22" t="n"/>
    </row>
    <row r="28" ht="34" customHeight="1">
      <c r="A28" s="18" t="n"/>
      <c r="B28" s="19" t="n"/>
      <c r="C28" s="19" t="n"/>
      <c r="D28" s="20" t="n"/>
      <c r="E28" s="19" t="n"/>
      <c r="F28" s="19" t="n"/>
      <c r="G28" s="19" t="n"/>
      <c r="H28" s="46" t="n"/>
      <c r="I28" s="46" t="n"/>
      <c r="J28" s="19" t="n"/>
      <c r="K28" s="22" t="n"/>
      <c r="L28" s="46" t="n"/>
      <c r="M28" s="47">
        <f>IF($A28="","",IFERROR($L28+14,""))</f>
        <v/>
      </c>
      <c r="N28" s="48" t="n"/>
      <c r="O28" s="48" t="n"/>
      <c r="P28" s="49">
        <f>IF($A28="","",IFERROR($N28+$O28,0))</f>
        <v/>
      </c>
      <c r="Q28" s="50" t="n"/>
      <c r="R28" s="49">
        <f>IF($A28="","",IFERROR($P28*$Q28,0))</f>
        <v/>
      </c>
      <c r="S28" s="18" t="n"/>
      <c r="T28" s="49">
        <f>IF($A28="","",IFERROR($R28/30,0))</f>
        <v/>
      </c>
      <c r="U28" s="49">
        <f>IF($A28="","",IFERROR($S28*$T28,0))</f>
        <v/>
      </c>
      <c r="V28" s="18" t="n"/>
      <c r="W28" s="18" t="n"/>
      <c r="X28" s="46" t="n"/>
      <c r="Y28" s="22" t="n"/>
    </row>
    <row r="29" ht="34" customHeight="1">
      <c r="A29" s="18" t="n"/>
      <c r="B29" s="19" t="n"/>
      <c r="C29" s="19" t="n"/>
      <c r="D29" s="20" t="n"/>
      <c r="E29" s="19" t="n"/>
      <c r="F29" s="19" t="n"/>
      <c r="G29" s="19" t="n"/>
      <c r="H29" s="46" t="n"/>
      <c r="I29" s="46" t="n"/>
      <c r="J29" s="19" t="n"/>
      <c r="K29" s="22" t="n"/>
      <c r="L29" s="46" t="n"/>
      <c r="M29" s="51">
        <f>IF($A29="","",IFERROR($L29+14,""))</f>
        <v/>
      </c>
      <c r="N29" s="48" t="n"/>
      <c r="O29" s="48" t="n"/>
      <c r="P29" s="52">
        <f>IF($A29="","",IFERROR($N29+$O29,0))</f>
        <v/>
      </c>
      <c r="Q29" s="50" t="n"/>
      <c r="R29" s="52">
        <f>IF($A29="","",IFERROR($P29*$Q29,0))</f>
        <v/>
      </c>
      <c r="S29" s="18" t="n"/>
      <c r="T29" s="52">
        <f>IF($A29="","",IFERROR($R29/30,0))</f>
        <v/>
      </c>
      <c r="U29" s="52">
        <f>IF($A29="","",IFERROR($S29*$T29,0))</f>
        <v/>
      </c>
      <c r="V29" s="18" t="n"/>
      <c r="W29" s="18" t="n"/>
      <c r="X29" s="46" t="n"/>
      <c r="Y29" s="22" t="n"/>
    </row>
    <row r="30" ht="34" customHeight="1">
      <c r="A30" s="18" t="n"/>
      <c r="B30" s="19" t="n"/>
      <c r="C30" s="19" t="n"/>
      <c r="D30" s="20" t="n"/>
      <c r="E30" s="19" t="n"/>
      <c r="F30" s="19" t="n"/>
      <c r="G30" s="19" t="n"/>
      <c r="H30" s="46" t="n"/>
      <c r="I30" s="46" t="n"/>
      <c r="J30" s="19" t="n"/>
      <c r="K30" s="22" t="n"/>
      <c r="L30" s="46" t="n"/>
      <c r="M30" s="47">
        <f>IF($A30="","",IFERROR($L30+14,""))</f>
        <v/>
      </c>
      <c r="N30" s="48" t="n"/>
      <c r="O30" s="48" t="n"/>
      <c r="P30" s="49">
        <f>IF($A30="","",IFERROR($N30+$O30,0))</f>
        <v/>
      </c>
      <c r="Q30" s="50" t="n"/>
      <c r="R30" s="49">
        <f>IF($A30="","",IFERROR($P30*$Q30,0))</f>
        <v/>
      </c>
      <c r="S30" s="18" t="n"/>
      <c r="T30" s="49">
        <f>IF($A30="","",IFERROR($R30/30,0))</f>
        <v/>
      </c>
      <c r="U30" s="49">
        <f>IF($A30="","",IFERROR($S30*$T30,0))</f>
        <v/>
      </c>
      <c r="V30" s="18" t="n"/>
      <c r="W30" s="18" t="n"/>
      <c r="X30" s="46" t="n"/>
      <c r="Y30" s="22" t="n"/>
    </row>
    <row r="31" ht="34" customHeight="1">
      <c r="A31" s="18" t="n"/>
      <c r="B31" s="19" t="n"/>
      <c r="C31" s="19" t="n"/>
      <c r="D31" s="20" t="n"/>
      <c r="E31" s="19" t="n"/>
      <c r="F31" s="19" t="n"/>
      <c r="G31" s="19" t="n"/>
      <c r="H31" s="46" t="n"/>
      <c r="I31" s="46" t="n"/>
      <c r="J31" s="19" t="n"/>
      <c r="K31" s="22" t="n"/>
      <c r="L31" s="46" t="n"/>
      <c r="M31" s="51">
        <f>IF($A31="","",IFERROR($L31+14,""))</f>
        <v/>
      </c>
      <c r="N31" s="48" t="n"/>
      <c r="O31" s="48" t="n"/>
      <c r="P31" s="52">
        <f>IF($A31="","",IFERROR($N31+$O31,0))</f>
        <v/>
      </c>
      <c r="Q31" s="50" t="n"/>
      <c r="R31" s="52">
        <f>IF($A31="","",IFERROR($P31*$Q31,0))</f>
        <v/>
      </c>
      <c r="S31" s="18" t="n"/>
      <c r="T31" s="52">
        <f>IF($A31="","",IFERROR($R31/30,0))</f>
        <v/>
      </c>
      <c r="U31" s="52">
        <f>IF($A31="","",IFERROR($S31*$T31,0))</f>
        <v/>
      </c>
      <c r="V31" s="18" t="n"/>
      <c r="W31" s="18" t="n"/>
      <c r="X31" s="46" t="n"/>
      <c r="Y31" s="22" t="n"/>
    </row>
    <row r="32" ht="34" customHeight="1">
      <c r="A32" s="18" t="n"/>
      <c r="B32" s="19" t="n"/>
      <c r="C32" s="19" t="n"/>
      <c r="D32" s="20" t="n"/>
      <c r="E32" s="19" t="n"/>
      <c r="F32" s="19" t="n"/>
      <c r="G32" s="19" t="n"/>
      <c r="H32" s="46" t="n"/>
      <c r="I32" s="46" t="n"/>
      <c r="J32" s="19" t="n"/>
      <c r="K32" s="22" t="n"/>
      <c r="L32" s="46" t="n"/>
      <c r="M32" s="47">
        <f>IF($A32="","",IFERROR($L32+14,""))</f>
        <v/>
      </c>
      <c r="N32" s="48" t="n"/>
      <c r="O32" s="48" t="n"/>
      <c r="P32" s="49">
        <f>IF($A32="","",IFERROR($N32+$O32,0))</f>
        <v/>
      </c>
      <c r="Q32" s="50" t="n"/>
      <c r="R32" s="49">
        <f>IF($A32="","",IFERROR($P32*$Q32,0))</f>
        <v/>
      </c>
      <c r="S32" s="18" t="n"/>
      <c r="T32" s="49">
        <f>IF($A32="","",IFERROR($R32/30,0))</f>
        <v/>
      </c>
      <c r="U32" s="49">
        <f>IF($A32="","",IFERROR($S32*$T32,0))</f>
        <v/>
      </c>
      <c r="V32" s="18" t="n"/>
      <c r="W32" s="18" t="n"/>
      <c r="X32" s="46" t="n"/>
      <c r="Y32" s="22" t="n"/>
    </row>
    <row r="33" ht="34" customHeight="1">
      <c r="A33" s="18" t="n"/>
      <c r="B33" s="19" t="n"/>
      <c r="C33" s="19" t="n"/>
      <c r="D33" s="20" t="n"/>
      <c r="E33" s="19" t="n"/>
      <c r="F33" s="19" t="n"/>
      <c r="G33" s="19" t="n"/>
      <c r="H33" s="46" t="n"/>
      <c r="I33" s="46" t="n"/>
      <c r="J33" s="19" t="n"/>
      <c r="K33" s="22" t="n"/>
      <c r="L33" s="46" t="n"/>
      <c r="M33" s="51">
        <f>IF($A33="","",IFERROR($L33+14,""))</f>
        <v/>
      </c>
      <c r="N33" s="48" t="n"/>
      <c r="O33" s="48" t="n"/>
      <c r="P33" s="52">
        <f>IF($A33="","",IFERROR($N33+$O33,0))</f>
        <v/>
      </c>
      <c r="Q33" s="50" t="n"/>
      <c r="R33" s="52">
        <f>IF($A33="","",IFERROR($P33*$Q33,0))</f>
        <v/>
      </c>
      <c r="S33" s="18" t="n"/>
      <c r="T33" s="52">
        <f>IF($A33="","",IFERROR($R33/30,0))</f>
        <v/>
      </c>
      <c r="U33" s="52">
        <f>IF($A33="","",IFERROR($S33*$T33,0))</f>
        <v/>
      </c>
      <c r="V33" s="18" t="n"/>
      <c r="W33" s="18" t="n"/>
      <c r="X33" s="46" t="n"/>
      <c r="Y33" s="22" t="n"/>
    </row>
    <row r="34" ht="34" customHeight="1">
      <c r="A34" s="18" t="n"/>
      <c r="B34" s="19" t="n"/>
      <c r="C34" s="19" t="n"/>
      <c r="D34" s="20" t="n"/>
      <c r="E34" s="19" t="n"/>
      <c r="F34" s="19" t="n"/>
      <c r="G34" s="19" t="n"/>
      <c r="H34" s="46" t="n"/>
      <c r="I34" s="46" t="n"/>
      <c r="J34" s="19" t="n"/>
      <c r="K34" s="22" t="n"/>
      <c r="L34" s="46" t="n"/>
      <c r="M34" s="47">
        <f>IF($A34="","",IFERROR($L34+14,""))</f>
        <v/>
      </c>
      <c r="N34" s="48" t="n"/>
      <c r="O34" s="48" t="n"/>
      <c r="P34" s="49">
        <f>IF($A34="","",IFERROR($N34+$O34,0))</f>
        <v/>
      </c>
      <c r="Q34" s="50" t="n"/>
      <c r="R34" s="49">
        <f>IF($A34="","",IFERROR($P34*$Q34,0))</f>
        <v/>
      </c>
      <c r="S34" s="18" t="n"/>
      <c r="T34" s="49">
        <f>IF($A34="","",IFERROR($R34/30,0))</f>
        <v/>
      </c>
      <c r="U34" s="49">
        <f>IF($A34="","",IFERROR($S34*$T34,0))</f>
        <v/>
      </c>
      <c r="V34" s="18" t="n"/>
      <c r="W34" s="18" t="n"/>
      <c r="X34" s="46" t="n"/>
      <c r="Y34" s="22" t="n"/>
    </row>
    <row r="35" ht="34" customHeight="1">
      <c r="A35" s="18" t="n"/>
      <c r="B35" s="19" t="n"/>
      <c r="C35" s="19" t="n"/>
      <c r="D35" s="20" t="n"/>
      <c r="E35" s="19" t="n"/>
      <c r="F35" s="19" t="n"/>
      <c r="G35" s="19" t="n"/>
      <c r="H35" s="46" t="n"/>
      <c r="I35" s="46" t="n"/>
      <c r="J35" s="19" t="n"/>
      <c r="K35" s="22" t="n"/>
      <c r="L35" s="46" t="n"/>
      <c r="M35" s="51">
        <f>IF($A35="","",IFERROR($L35+14,""))</f>
        <v/>
      </c>
      <c r="N35" s="48" t="n"/>
      <c r="O35" s="48" t="n"/>
      <c r="P35" s="52">
        <f>IF($A35="","",IFERROR($N35+$O35,0))</f>
        <v/>
      </c>
      <c r="Q35" s="50" t="n"/>
      <c r="R35" s="52">
        <f>IF($A35="","",IFERROR($P35*$Q35,0))</f>
        <v/>
      </c>
      <c r="S35" s="18" t="n"/>
      <c r="T35" s="52">
        <f>IF($A35="","",IFERROR($R35/30,0))</f>
        <v/>
      </c>
      <c r="U35" s="52">
        <f>IF($A35="","",IFERROR($S35*$T35,0))</f>
        <v/>
      </c>
      <c r="V35" s="18" t="n"/>
      <c r="W35" s="18" t="n"/>
      <c r="X35" s="46" t="n"/>
      <c r="Y35" s="22" t="n"/>
    </row>
    <row r="36" ht="34" customHeight="1">
      <c r="A36" s="18" t="n"/>
      <c r="B36" s="19" t="n"/>
      <c r="C36" s="19" t="n"/>
      <c r="D36" s="20" t="n"/>
      <c r="E36" s="19" t="n"/>
      <c r="F36" s="19" t="n"/>
      <c r="G36" s="19" t="n"/>
      <c r="H36" s="46" t="n"/>
      <c r="I36" s="46" t="n"/>
      <c r="J36" s="19" t="n"/>
      <c r="K36" s="22" t="n"/>
      <c r="L36" s="46" t="n"/>
      <c r="M36" s="47">
        <f>IF($A36="","",IFERROR($L36+14,""))</f>
        <v/>
      </c>
      <c r="N36" s="48" t="n"/>
      <c r="O36" s="48" t="n"/>
      <c r="P36" s="49">
        <f>IF($A36="","",IFERROR($N36+$O36,0))</f>
        <v/>
      </c>
      <c r="Q36" s="50" t="n"/>
      <c r="R36" s="49">
        <f>IF($A36="","",IFERROR($P36*$Q36,0))</f>
        <v/>
      </c>
      <c r="S36" s="18" t="n"/>
      <c r="T36" s="49">
        <f>IF($A36="","",IFERROR($R36/30,0))</f>
        <v/>
      </c>
      <c r="U36" s="49">
        <f>IF($A36="","",IFERROR($S36*$T36,0))</f>
        <v/>
      </c>
      <c r="V36" s="18" t="n"/>
      <c r="W36" s="18" t="n"/>
      <c r="X36" s="46" t="n"/>
      <c r="Y36" s="22" t="n"/>
    </row>
    <row r="37" ht="34" customHeight="1">
      <c r="A37" s="18" t="n"/>
      <c r="B37" s="19" t="n"/>
      <c r="C37" s="19" t="n"/>
      <c r="D37" s="20" t="n"/>
      <c r="E37" s="19" t="n"/>
      <c r="F37" s="19" t="n"/>
      <c r="G37" s="19" t="n"/>
      <c r="H37" s="46" t="n"/>
      <c r="I37" s="46" t="n"/>
      <c r="J37" s="19" t="n"/>
      <c r="K37" s="22" t="n"/>
      <c r="L37" s="46" t="n"/>
      <c r="M37" s="51">
        <f>IF($A37="","",IFERROR($L37+14,""))</f>
        <v/>
      </c>
      <c r="N37" s="48" t="n"/>
      <c r="O37" s="48" t="n"/>
      <c r="P37" s="52">
        <f>IF($A37="","",IFERROR($N37+$O37,0))</f>
        <v/>
      </c>
      <c r="Q37" s="50" t="n"/>
      <c r="R37" s="52">
        <f>IF($A37="","",IFERROR($P37*$Q37,0))</f>
        <v/>
      </c>
      <c r="S37" s="18" t="n"/>
      <c r="T37" s="52">
        <f>IF($A37="","",IFERROR($R37/30,0))</f>
        <v/>
      </c>
      <c r="U37" s="52">
        <f>IF($A37="","",IFERROR($S37*$T37,0))</f>
        <v/>
      </c>
      <c r="V37" s="18" t="n"/>
      <c r="W37" s="18" t="n"/>
      <c r="X37" s="46" t="n"/>
      <c r="Y37" s="22" t="n"/>
    </row>
    <row r="38" ht="34" customHeight="1">
      <c r="A38" s="18" t="n"/>
      <c r="B38" s="19" t="n"/>
      <c r="C38" s="19" t="n"/>
      <c r="D38" s="20" t="n"/>
      <c r="E38" s="19" t="n"/>
      <c r="F38" s="19" t="n"/>
      <c r="G38" s="19" t="n"/>
      <c r="H38" s="46" t="n"/>
      <c r="I38" s="46" t="n"/>
      <c r="J38" s="19" t="n"/>
      <c r="K38" s="22" t="n"/>
      <c r="L38" s="46" t="n"/>
      <c r="M38" s="47">
        <f>IF($A38="","",IFERROR($L38+14,""))</f>
        <v/>
      </c>
      <c r="N38" s="48" t="n"/>
      <c r="O38" s="48" t="n"/>
      <c r="P38" s="49">
        <f>IF($A38="","",IFERROR($N38+$O38,0))</f>
        <v/>
      </c>
      <c r="Q38" s="50" t="n"/>
      <c r="R38" s="49">
        <f>IF($A38="","",IFERROR($P38*$Q38,0))</f>
        <v/>
      </c>
      <c r="S38" s="18" t="n"/>
      <c r="T38" s="49">
        <f>IF($A38="","",IFERROR($R38/30,0))</f>
        <v/>
      </c>
      <c r="U38" s="49">
        <f>IF($A38="","",IFERROR($S38*$T38,0))</f>
        <v/>
      </c>
      <c r="V38" s="18" t="n"/>
      <c r="W38" s="18" t="n"/>
      <c r="X38" s="46" t="n"/>
      <c r="Y38" s="22" t="n"/>
    </row>
    <row r="39" ht="34" customHeight="1">
      <c r="A39" s="18" t="n"/>
      <c r="B39" s="19" t="n"/>
      <c r="C39" s="19" t="n"/>
      <c r="D39" s="20" t="n"/>
      <c r="E39" s="19" t="n"/>
      <c r="F39" s="19" t="n"/>
      <c r="G39" s="19" t="n"/>
      <c r="H39" s="46" t="n"/>
      <c r="I39" s="46" t="n"/>
      <c r="J39" s="19" t="n"/>
      <c r="K39" s="22" t="n"/>
      <c r="L39" s="46" t="n"/>
      <c r="M39" s="51">
        <f>IF($A39="","",IFERROR($L39+14,""))</f>
        <v/>
      </c>
      <c r="N39" s="48" t="n"/>
      <c r="O39" s="48" t="n"/>
      <c r="P39" s="52">
        <f>IF($A39="","",IFERROR($N39+$O39,0))</f>
        <v/>
      </c>
      <c r="Q39" s="50" t="n"/>
      <c r="R39" s="52">
        <f>IF($A39="","",IFERROR($P39*$Q39,0))</f>
        <v/>
      </c>
      <c r="S39" s="18" t="n"/>
      <c r="T39" s="52">
        <f>IF($A39="","",IFERROR($R39/30,0))</f>
        <v/>
      </c>
      <c r="U39" s="52">
        <f>IF($A39="","",IFERROR($S39*$T39,0))</f>
        <v/>
      </c>
      <c r="V39" s="18" t="n"/>
      <c r="W39" s="18" t="n"/>
      <c r="X39" s="46" t="n"/>
      <c r="Y39" s="22" t="n"/>
    </row>
    <row r="40" ht="34" customHeight="1">
      <c r="A40" s="18" t="n"/>
      <c r="B40" s="19" t="n"/>
      <c r="C40" s="19" t="n"/>
      <c r="D40" s="20" t="n"/>
      <c r="E40" s="19" t="n"/>
      <c r="F40" s="19" t="n"/>
      <c r="G40" s="19" t="n"/>
      <c r="H40" s="46" t="n"/>
      <c r="I40" s="46" t="n"/>
      <c r="J40" s="19" t="n"/>
      <c r="K40" s="22" t="n"/>
      <c r="L40" s="46" t="n"/>
      <c r="M40" s="47">
        <f>IF($A40="","",IFERROR($L40+14,""))</f>
        <v/>
      </c>
      <c r="N40" s="48" t="n"/>
      <c r="O40" s="48" t="n"/>
      <c r="P40" s="49">
        <f>IF($A40="","",IFERROR($N40+$O40,0))</f>
        <v/>
      </c>
      <c r="Q40" s="50" t="n"/>
      <c r="R40" s="49">
        <f>IF($A40="","",IFERROR($P40*$Q40,0))</f>
        <v/>
      </c>
      <c r="S40" s="18" t="n"/>
      <c r="T40" s="49">
        <f>IF($A40="","",IFERROR($R40/30,0))</f>
        <v/>
      </c>
      <c r="U40" s="49">
        <f>IF($A40="","",IFERROR($S40*$T40,0))</f>
        <v/>
      </c>
      <c r="V40" s="18" t="n"/>
      <c r="W40" s="18" t="n"/>
      <c r="X40" s="46" t="n"/>
      <c r="Y40" s="22" t="n"/>
    </row>
    <row r="41" ht="34" customHeight="1">
      <c r="A41" s="18" t="n"/>
      <c r="B41" s="19" t="n"/>
      <c r="C41" s="19" t="n"/>
      <c r="D41" s="20" t="n"/>
      <c r="E41" s="19" t="n"/>
      <c r="F41" s="19" t="n"/>
      <c r="G41" s="19" t="n"/>
      <c r="H41" s="46" t="n"/>
      <c r="I41" s="46" t="n"/>
      <c r="J41" s="19" t="n"/>
      <c r="K41" s="22" t="n"/>
      <c r="L41" s="46" t="n"/>
      <c r="M41" s="51">
        <f>IF($A41="","",IFERROR($L41+14,""))</f>
        <v/>
      </c>
      <c r="N41" s="48" t="n"/>
      <c r="O41" s="48" t="n"/>
      <c r="P41" s="52">
        <f>IF($A41="","",IFERROR($N41+$O41,0))</f>
        <v/>
      </c>
      <c r="Q41" s="50" t="n"/>
      <c r="R41" s="52">
        <f>IF($A41="","",IFERROR($P41*$Q41,0))</f>
        <v/>
      </c>
      <c r="S41" s="18" t="n"/>
      <c r="T41" s="52">
        <f>IF($A41="","",IFERROR($R41/30,0))</f>
        <v/>
      </c>
      <c r="U41" s="52">
        <f>IF($A41="","",IFERROR($S41*$T41,0))</f>
        <v/>
      </c>
      <c r="V41" s="18" t="n"/>
      <c r="W41" s="18" t="n"/>
      <c r="X41" s="46" t="n"/>
      <c r="Y41" s="22" t="n"/>
    </row>
    <row r="42" ht="34" customHeight="1">
      <c r="A42" s="18" t="n"/>
      <c r="B42" s="19" t="n"/>
      <c r="C42" s="19" t="n"/>
      <c r="D42" s="20" t="n"/>
      <c r="E42" s="19" t="n"/>
      <c r="F42" s="19" t="n"/>
      <c r="G42" s="19" t="n"/>
      <c r="H42" s="46" t="n"/>
      <c r="I42" s="46" t="n"/>
      <c r="J42" s="19" t="n"/>
      <c r="K42" s="22" t="n"/>
      <c r="L42" s="46" t="n"/>
      <c r="M42" s="47">
        <f>IF($A42="","",IFERROR($L42+14,""))</f>
        <v/>
      </c>
      <c r="N42" s="48" t="n"/>
      <c r="O42" s="48" t="n"/>
      <c r="P42" s="49">
        <f>IF($A42="","",IFERROR($N42+$O42,0))</f>
        <v/>
      </c>
      <c r="Q42" s="50" t="n"/>
      <c r="R42" s="49">
        <f>IF($A42="","",IFERROR($P42*$Q42,0))</f>
        <v/>
      </c>
      <c r="S42" s="18" t="n"/>
      <c r="T42" s="49">
        <f>IF($A42="","",IFERROR($R42/30,0))</f>
        <v/>
      </c>
      <c r="U42" s="49">
        <f>IF($A42="","",IFERROR($S42*$T42,0))</f>
        <v/>
      </c>
      <c r="V42" s="18" t="n"/>
      <c r="W42" s="18" t="n"/>
      <c r="X42" s="46" t="n"/>
      <c r="Y42" s="22" t="n"/>
    </row>
    <row r="43" ht="34" customHeight="1">
      <c r="A43" s="18" t="n"/>
      <c r="B43" s="19" t="n"/>
      <c r="C43" s="19" t="n"/>
      <c r="D43" s="20" t="n"/>
      <c r="E43" s="19" t="n"/>
      <c r="F43" s="19" t="n"/>
      <c r="G43" s="19" t="n"/>
      <c r="H43" s="46" t="n"/>
      <c r="I43" s="46" t="n"/>
      <c r="J43" s="19" t="n"/>
      <c r="K43" s="22" t="n"/>
      <c r="L43" s="46" t="n"/>
      <c r="M43" s="51">
        <f>IF($A43="","",IFERROR($L43+14,""))</f>
        <v/>
      </c>
      <c r="N43" s="48" t="n"/>
      <c r="O43" s="48" t="n"/>
      <c r="P43" s="52">
        <f>IF($A43="","",IFERROR($N43+$O43,0))</f>
        <v/>
      </c>
      <c r="Q43" s="50" t="n"/>
      <c r="R43" s="52">
        <f>IF($A43="","",IFERROR($P43*$Q43,0))</f>
        <v/>
      </c>
      <c r="S43" s="18" t="n"/>
      <c r="T43" s="52">
        <f>IF($A43="","",IFERROR($R43/30,0))</f>
        <v/>
      </c>
      <c r="U43" s="52">
        <f>IF($A43="","",IFERROR($S43*$T43,0))</f>
        <v/>
      </c>
      <c r="V43" s="18" t="n"/>
      <c r="W43" s="18" t="n"/>
      <c r="X43" s="46" t="n"/>
      <c r="Y43" s="22" t="n"/>
    </row>
    <row r="44" ht="34" customHeight="1">
      <c r="A44" s="18" t="n"/>
      <c r="B44" s="19" t="n"/>
      <c r="C44" s="19" t="n"/>
      <c r="D44" s="20" t="n"/>
      <c r="E44" s="19" t="n"/>
      <c r="F44" s="19" t="n"/>
      <c r="G44" s="19" t="n"/>
      <c r="H44" s="46" t="n"/>
      <c r="I44" s="46" t="n"/>
      <c r="J44" s="19" t="n"/>
      <c r="K44" s="22" t="n"/>
      <c r="L44" s="46" t="n"/>
      <c r="M44" s="47">
        <f>IF($A44="","",IFERROR($L44+14,""))</f>
        <v/>
      </c>
      <c r="N44" s="48" t="n"/>
      <c r="O44" s="48" t="n"/>
      <c r="P44" s="49">
        <f>IF($A44="","",IFERROR($N44+$O44,0))</f>
        <v/>
      </c>
      <c r="Q44" s="50" t="n"/>
      <c r="R44" s="49">
        <f>IF($A44="","",IFERROR($P44*$Q44,0))</f>
        <v/>
      </c>
      <c r="S44" s="18" t="n"/>
      <c r="T44" s="49">
        <f>IF($A44="","",IFERROR($R44/30,0))</f>
        <v/>
      </c>
      <c r="U44" s="49">
        <f>IF($A44="","",IFERROR($S44*$T44,0))</f>
        <v/>
      </c>
      <c r="V44" s="18" t="n"/>
      <c r="W44" s="18" t="n"/>
      <c r="X44" s="46" t="n"/>
      <c r="Y44" s="22" t="n"/>
    </row>
    <row r="45" ht="34" customHeight="1">
      <c r="A45" s="18" t="n"/>
      <c r="B45" s="19" t="n"/>
      <c r="C45" s="19" t="n"/>
      <c r="D45" s="20" t="n"/>
      <c r="E45" s="19" t="n"/>
      <c r="F45" s="19" t="n"/>
      <c r="G45" s="19" t="n"/>
      <c r="H45" s="46" t="n"/>
      <c r="I45" s="46" t="n"/>
      <c r="J45" s="19" t="n"/>
      <c r="K45" s="22" t="n"/>
      <c r="L45" s="46" t="n"/>
      <c r="M45" s="51">
        <f>IF($A45="","",IFERROR($L45+14,""))</f>
        <v/>
      </c>
      <c r="N45" s="48" t="n"/>
      <c r="O45" s="48" t="n"/>
      <c r="P45" s="52">
        <f>IF($A45="","",IFERROR($N45+$O45,0))</f>
        <v/>
      </c>
      <c r="Q45" s="50" t="n"/>
      <c r="R45" s="52">
        <f>IF($A45="","",IFERROR($P45*$Q45,0))</f>
        <v/>
      </c>
      <c r="S45" s="18" t="n"/>
      <c r="T45" s="52">
        <f>IF($A45="","",IFERROR($R45/30,0))</f>
        <v/>
      </c>
      <c r="U45" s="52">
        <f>IF($A45="","",IFERROR($S45*$T45,0))</f>
        <v/>
      </c>
      <c r="V45" s="18" t="n"/>
      <c r="W45" s="18" t="n"/>
      <c r="X45" s="46" t="n"/>
      <c r="Y45" s="22" t="n"/>
    </row>
    <row r="46" ht="34" customHeight="1">
      <c r="A46" s="18" t="n"/>
      <c r="B46" s="19" t="n"/>
      <c r="C46" s="19" t="n"/>
      <c r="D46" s="20" t="n"/>
      <c r="E46" s="19" t="n"/>
      <c r="F46" s="19" t="n"/>
      <c r="G46" s="19" t="n"/>
      <c r="H46" s="46" t="n"/>
      <c r="I46" s="46" t="n"/>
      <c r="J46" s="19" t="n"/>
      <c r="K46" s="22" t="n"/>
      <c r="L46" s="46" t="n"/>
      <c r="M46" s="47">
        <f>IF($A46="","",IFERROR($L46+14,""))</f>
        <v/>
      </c>
      <c r="N46" s="48" t="n"/>
      <c r="O46" s="48" t="n"/>
      <c r="P46" s="49">
        <f>IF($A46="","",IFERROR($N46+$O46,0))</f>
        <v/>
      </c>
      <c r="Q46" s="50" t="n"/>
      <c r="R46" s="49">
        <f>IF($A46="","",IFERROR($P46*$Q46,0))</f>
        <v/>
      </c>
      <c r="S46" s="18" t="n"/>
      <c r="T46" s="49">
        <f>IF($A46="","",IFERROR($R46/30,0))</f>
        <v/>
      </c>
      <c r="U46" s="49">
        <f>IF($A46="","",IFERROR($S46*$T46,0))</f>
        <v/>
      </c>
      <c r="V46" s="18" t="n"/>
      <c r="W46" s="18" t="n"/>
      <c r="X46" s="46" t="n"/>
      <c r="Y46" s="22" t="n"/>
    </row>
    <row r="47" ht="34" customHeight="1">
      <c r="A47" s="18" t="n"/>
      <c r="B47" s="19" t="n"/>
      <c r="C47" s="19" t="n"/>
      <c r="D47" s="20" t="n"/>
      <c r="E47" s="19" t="n"/>
      <c r="F47" s="19" t="n"/>
      <c r="G47" s="19" t="n"/>
      <c r="H47" s="46" t="n"/>
      <c r="I47" s="46" t="n"/>
      <c r="J47" s="19" t="n"/>
      <c r="K47" s="22" t="n"/>
      <c r="L47" s="46" t="n"/>
      <c r="M47" s="51">
        <f>IF($A47="","",IFERROR($L47+14,""))</f>
        <v/>
      </c>
      <c r="N47" s="48" t="n"/>
      <c r="O47" s="48" t="n"/>
      <c r="P47" s="52">
        <f>IF($A47="","",IFERROR($N47+$O47,0))</f>
        <v/>
      </c>
      <c r="Q47" s="50" t="n"/>
      <c r="R47" s="52">
        <f>IF($A47="","",IFERROR($P47*$Q47,0))</f>
        <v/>
      </c>
      <c r="S47" s="18" t="n"/>
      <c r="T47" s="52">
        <f>IF($A47="","",IFERROR($R47/30,0))</f>
        <v/>
      </c>
      <c r="U47" s="52">
        <f>IF($A47="","",IFERROR($S47*$T47,0))</f>
        <v/>
      </c>
      <c r="V47" s="18" t="n"/>
      <c r="W47" s="18" t="n"/>
      <c r="X47" s="46" t="n"/>
      <c r="Y47" s="22" t="n"/>
    </row>
    <row r="48" ht="34" customHeight="1">
      <c r="A48" s="18" t="n"/>
      <c r="B48" s="19" t="n"/>
      <c r="C48" s="19" t="n"/>
      <c r="D48" s="20" t="n"/>
      <c r="E48" s="19" t="n"/>
      <c r="F48" s="19" t="n"/>
      <c r="G48" s="19" t="n"/>
      <c r="H48" s="46" t="n"/>
      <c r="I48" s="46" t="n"/>
      <c r="J48" s="19" t="n"/>
      <c r="K48" s="22" t="n"/>
      <c r="L48" s="46" t="n"/>
      <c r="M48" s="47">
        <f>IF($A48="","",IFERROR($L48+14,""))</f>
        <v/>
      </c>
      <c r="N48" s="48" t="n"/>
      <c r="O48" s="48" t="n"/>
      <c r="P48" s="49">
        <f>IF($A48="","",IFERROR($N48+$O48,0))</f>
        <v/>
      </c>
      <c r="Q48" s="50" t="n"/>
      <c r="R48" s="49">
        <f>IF($A48="","",IFERROR($P48*$Q48,0))</f>
        <v/>
      </c>
      <c r="S48" s="18" t="n"/>
      <c r="T48" s="49">
        <f>IF($A48="","",IFERROR($R48/30,0))</f>
        <v/>
      </c>
      <c r="U48" s="49">
        <f>IF($A48="","",IFERROR($S48*$T48,0))</f>
        <v/>
      </c>
      <c r="V48" s="18" t="n"/>
      <c r="W48" s="18" t="n"/>
      <c r="X48" s="46" t="n"/>
      <c r="Y48" s="22" t="n"/>
    </row>
    <row r="49" ht="34" customHeight="1">
      <c r="A49" s="18" t="n"/>
      <c r="B49" s="19" t="n"/>
      <c r="C49" s="19" t="n"/>
      <c r="D49" s="20" t="n"/>
      <c r="E49" s="19" t="n"/>
      <c r="F49" s="19" t="n"/>
      <c r="G49" s="19" t="n"/>
      <c r="H49" s="46" t="n"/>
      <c r="I49" s="46" t="n"/>
      <c r="J49" s="19" t="n"/>
      <c r="K49" s="22" t="n"/>
      <c r="L49" s="46" t="n"/>
      <c r="M49" s="51">
        <f>IF($A49="","",IFERROR($L49+14,""))</f>
        <v/>
      </c>
      <c r="N49" s="48" t="n"/>
      <c r="O49" s="48" t="n"/>
      <c r="P49" s="52">
        <f>IF($A49="","",IFERROR($N49+$O49,0))</f>
        <v/>
      </c>
      <c r="Q49" s="50" t="n"/>
      <c r="R49" s="52">
        <f>IF($A49="","",IFERROR($P49*$Q49,0))</f>
        <v/>
      </c>
      <c r="S49" s="18" t="n"/>
      <c r="T49" s="52">
        <f>IF($A49="","",IFERROR($R49/30,0))</f>
        <v/>
      </c>
      <c r="U49" s="52">
        <f>IF($A49="","",IFERROR($S49*$T49,0))</f>
        <v/>
      </c>
      <c r="V49" s="18" t="n"/>
      <c r="W49" s="18" t="n"/>
      <c r="X49" s="46" t="n"/>
      <c r="Y49" s="22" t="n"/>
    </row>
    <row r="50" ht="34" customHeight="1">
      <c r="A50" s="18" t="n"/>
      <c r="B50" s="19" t="n"/>
      <c r="C50" s="19" t="n"/>
      <c r="D50" s="20" t="n"/>
      <c r="E50" s="19" t="n"/>
      <c r="F50" s="19" t="n"/>
      <c r="G50" s="19" t="n"/>
      <c r="H50" s="46" t="n"/>
      <c r="I50" s="46" t="n"/>
      <c r="J50" s="19" t="n"/>
      <c r="K50" s="22" t="n"/>
      <c r="L50" s="46" t="n"/>
      <c r="M50" s="47">
        <f>IF($A50="","",IFERROR($L50+14,""))</f>
        <v/>
      </c>
      <c r="N50" s="48" t="n"/>
      <c r="O50" s="48" t="n"/>
      <c r="P50" s="49">
        <f>IF($A50="","",IFERROR($N50+$O50,0))</f>
        <v/>
      </c>
      <c r="Q50" s="50" t="n"/>
      <c r="R50" s="49">
        <f>IF($A50="","",IFERROR($P50*$Q50,0))</f>
        <v/>
      </c>
      <c r="S50" s="18" t="n"/>
      <c r="T50" s="49">
        <f>IF($A50="","",IFERROR($R50/30,0))</f>
        <v/>
      </c>
      <c r="U50" s="49">
        <f>IF($A50="","",IFERROR($S50*$T50,0))</f>
        <v/>
      </c>
      <c r="V50" s="18" t="n"/>
      <c r="W50" s="18" t="n"/>
      <c r="X50" s="46" t="n"/>
      <c r="Y50" s="22" t="n"/>
    </row>
    <row r="51" ht="34" customHeight="1">
      <c r="A51" s="18" t="n"/>
      <c r="B51" s="19" t="n"/>
      <c r="C51" s="19" t="n"/>
      <c r="D51" s="20" t="n"/>
      <c r="E51" s="19" t="n"/>
      <c r="F51" s="19" t="n"/>
      <c r="G51" s="19" t="n"/>
      <c r="H51" s="46" t="n"/>
      <c r="I51" s="46" t="n"/>
      <c r="J51" s="19" t="n"/>
      <c r="K51" s="22" t="n"/>
      <c r="L51" s="46" t="n"/>
      <c r="M51" s="51">
        <f>IF($A51="","",IFERROR($L51+14,""))</f>
        <v/>
      </c>
      <c r="N51" s="48" t="n"/>
      <c r="O51" s="48" t="n"/>
      <c r="P51" s="52">
        <f>IF($A51="","",IFERROR($N51+$O51,0))</f>
        <v/>
      </c>
      <c r="Q51" s="50" t="n"/>
      <c r="R51" s="52">
        <f>IF($A51="","",IFERROR($P51*$Q51,0))</f>
        <v/>
      </c>
      <c r="S51" s="18" t="n"/>
      <c r="T51" s="52">
        <f>IF($A51="","",IFERROR($R51/30,0))</f>
        <v/>
      </c>
      <c r="U51" s="52">
        <f>IF($A51="","",IFERROR($S51*$T51,0))</f>
        <v/>
      </c>
      <c r="V51" s="18" t="n"/>
      <c r="W51" s="18" t="n"/>
      <c r="X51" s="46" t="n"/>
      <c r="Y51" s="22" t="n"/>
    </row>
    <row r="52" ht="34" customHeight="1">
      <c r="A52" s="18" t="n"/>
      <c r="B52" s="19" t="n"/>
      <c r="C52" s="19" t="n"/>
      <c r="D52" s="20" t="n"/>
      <c r="E52" s="19" t="n"/>
      <c r="F52" s="19" t="n"/>
      <c r="G52" s="19" t="n"/>
      <c r="H52" s="46" t="n"/>
      <c r="I52" s="46" t="n"/>
      <c r="J52" s="19" t="n"/>
      <c r="K52" s="22" t="n"/>
      <c r="L52" s="46" t="n"/>
      <c r="M52" s="47">
        <f>IF($A52="","",IFERROR($L52+14,""))</f>
        <v/>
      </c>
      <c r="N52" s="48" t="n"/>
      <c r="O52" s="48" t="n"/>
      <c r="P52" s="49">
        <f>IF($A52="","",IFERROR($N52+$O52,0))</f>
        <v/>
      </c>
      <c r="Q52" s="50" t="n"/>
      <c r="R52" s="49">
        <f>IF($A52="","",IFERROR($P52*$Q52,0))</f>
        <v/>
      </c>
      <c r="S52" s="18" t="n"/>
      <c r="T52" s="49">
        <f>IF($A52="","",IFERROR($R52/30,0))</f>
        <v/>
      </c>
      <c r="U52" s="49">
        <f>IF($A52="","",IFERROR($S52*$T52,0))</f>
        <v/>
      </c>
      <c r="V52" s="18" t="n"/>
      <c r="W52" s="18" t="n"/>
      <c r="X52" s="46" t="n"/>
      <c r="Y52" s="22" t="n"/>
    </row>
    <row r="53" ht="34" customHeight="1">
      <c r="A53" s="18" t="n"/>
      <c r="B53" s="19" t="n"/>
      <c r="C53" s="19" t="n"/>
      <c r="D53" s="20" t="n"/>
      <c r="E53" s="19" t="n"/>
      <c r="F53" s="19" t="n"/>
      <c r="G53" s="19" t="n"/>
      <c r="H53" s="46" t="n"/>
      <c r="I53" s="46" t="n"/>
      <c r="J53" s="19" t="n"/>
      <c r="K53" s="22" t="n"/>
      <c r="L53" s="46" t="n"/>
      <c r="M53" s="51">
        <f>IF($A53="","",IFERROR($L53+14,""))</f>
        <v/>
      </c>
      <c r="N53" s="48" t="n"/>
      <c r="O53" s="48" t="n"/>
      <c r="P53" s="52">
        <f>IF($A53="","",IFERROR($N53+$O53,0))</f>
        <v/>
      </c>
      <c r="Q53" s="50" t="n"/>
      <c r="R53" s="52">
        <f>IF($A53="","",IFERROR($P53*$Q53,0))</f>
        <v/>
      </c>
      <c r="S53" s="18" t="n"/>
      <c r="T53" s="52">
        <f>IF($A53="","",IFERROR($R53/30,0))</f>
        <v/>
      </c>
      <c r="U53" s="52">
        <f>IF($A53="","",IFERROR($S53*$T53,0))</f>
        <v/>
      </c>
      <c r="V53" s="18" t="n"/>
      <c r="W53" s="18" t="n"/>
      <c r="X53" s="46" t="n"/>
      <c r="Y53" s="22" t="n"/>
    </row>
    <row r="54" ht="34" customHeight="1">
      <c r="A54" s="18" t="n"/>
      <c r="B54" s="19" t="n"/>
      <c r="C54" s="19" t="n"/>
      <c r="D54" s="20" t="n"/>
      <c r="E54" s="19" t="n"/>
      <c r="F54" s="19" t="n"/>
      <c r="G54" s="19" t="n"/>
      <c r="H54" s="46" t="n"/>
      <c r="I54" s="46" t="n"/>
      <c r="J54" s="19" t="n"/>
      <c r="K54" s="22" t="n"/>
      <c r="L54" s="46" t="n"/>
      <c r="M54" s="47">
        <f>IF($A54="","",IFERROR($L54+14,""))</f>
        <v/>
      </c>
      <c r="N54" s="48" t="n"/>
      <c r="O54" s="48" t="n"/>
      <c r="P54" s="49">
        <f>IF($A54="","",IFERROR($N54+$O54,0))</f>
        <v/>
      </c>
      <c r="Q54" s="50" t="n"/>
      <c r="R54" s="49">
        <f>IF($A54="","",IFERROR($P54*$Q54,0))</f>
        <v/>
      </c>
      <c r="S54" s="18" t="n"/>
      <c r="T54" s="49">
        <f>IF($A54="","",IFERROR($R54/30,0))</f>
        <v/>
      </c>
      <c r="U54" s="49">
        <f>IF($A54="","",IFERROR($S54*$T54,0))</f>
        <v/>
      </c>
      <c r="V54" s="18" t="n"/>
      <c r="W54" s="18" t="n"/>
      <c r="X54" s="46" t="n"/>
      <c r="Y54" s="22" t="n"/>
    </row>
    <row r="55" ht="34" customHeight="1">
      <c r="A55" s="18" t="n"/>
      <c r="B55" s="19" t="n"/>
      <c r="C55" s="19" t="n"/>
      <c r="D55" s="20" t="n"/>
      <c r="E55" s="19" t="n"/>
      <c r="F55" s="19" t="n"/>
      <c r="G55" s="19" t="n"/>
      <c r="H55" s="46" t="n"/>
      <c r="I55" s="46" t="n"/>
      <c r="J55" s="19" t="n"/>
      <c r="K55" s="22" t="n"/>
      <c r="L55" s="46" t="n"/>
      <c r="M55" s="51">
        <f>IF($A55="","",IFERROR($L55+14,""))</f>
        <v/>
      </c>
      <c r="N55" s="48" t="n"/>
      <c r="O55" s="48" t="n"/>
      <c r="P55" s="52">
        <f>IF($A55="","",IFERROR($N55+$O55,0))</f>
        <v/>
      </c>
      <c r="Q55" s="50" t="n"/>
      <c r="R55" s="52">
        <f>IF($A55="","",IFERROR($P55*$Q55,0))</f>
        <v/>
      </c>
      <c r="S55" s="18" t="n"/>
      <c r="T55" s="52">
        <f>IF($A55="","",IFERROR($R55/30,0))</f>
        <v/>
      </c>
      <c r="U55" s="52">
        <f>IF($A55="","",IFERROR($S55*$T55,0))</f>
        <v/>
      </c>
      <c r="V55" s="18" t="n"/>
      <c r="W55" s="18" t="n"/>
      <c r="X55" s="46" t="n"/>
      <c r="Y55" s="22" t="n"/>
    </row>
    <row r="56" ht="34" customHeight="1">
      <c r="A56" s="18" t="n"/>
      <c r="B56" s="19" t="n"/>
      <c r="C56" s="19" t="n"/>
      <c r="D56" s="20" t="n"/>
      <c r="E56" s="19" t="n"/>
      <c r="F56" s="19" t="n"/>
      <c r="G56" s="19" t="n"/>
      <c r="H56" s="46" t="n"/>
      <c r="I56" s="46" t="n"/>
      <c r="J56" s="19" t="n"/>
      <c r="K56" s="22" t="n"/>
      <c r="L56" s="46" t="n"/>
      <c r="M56" s="47">
        <f>IF($A56="","",IFERROR($L56+14,""))</f>
        <v/>
      </c>
      <c r="N56" s="48" t="n"/>
      <c r="O56" s="48" t="n"/>
      <c r="P56" s="49">
        <f>IF($A56="","",IFERROR($N56+$O56,0))</f>
        <v/>
      </c>
      <c r="Q56" s="50" t="n"/>
      <c r="R56" s="49">
        <f>IF($A56="","",IFERROR($P56*$Q56,0))</f>
        <v/>
      </c>
      <c r="S56" s="18" t="n"/>
      <c r="T56" s="49">
        <f>IF($A56="","",IFERROR($R56/30,0))</f>
        <v/>
      </c>
      <c r="U56" s="49">
        <f>IF($A56="","",IFERROR($S56*$T56,0))</f>
        <v/>
      </c>
      <c r="V56" s="18" t="n"/>
      <c r="W56" s="18" t="n"/>
      <c r="X56" s="46" t="n"/>
      <c r="Y56" s="22" t="n"/>
    </row>
    <row r="57" ht="34" customHeight="1">
      <c r="A57" s="18" t="n"/>
      <c r="B57" s="19" t="n"/>
      <c r="C57" s="19" t="n"/>
      <c r="D57" s="20" t="n"/>
      <c r="E57" s="19" t="n"/>
      <c r="F57" s="19" t="n"/>
      <c r="G57" s="19" t="n"/>
      <c r="H57" s="46" t="n"/>
      <c r="I57" s="46" t="n"/>
      <c r="J57" s="19" t="n"/>
      <c r="K57" s="22" t="n"/>
      <c r="L57" s="46" t="n"/>
      <c r="M57" s="51">
        <f>IF($A57="","",IFERROR($L57+14,""))</f>
        <v/>
      </c>
      <c r="N57" s="48" t="n"/>
      <c r="O57" s="48" t="n"/>
      <c r="P57" s="52">
        <f>IF($A57="","",IFERROR($N57+$O57,0))</f>
        <v/>
      </c>
      <c r="Q57" s="50" t="n"/>
      <c r="R57" s="52">
        <f>IF($A57="","",IFERROR($P57*$Q57,0))</f>
        <v/>
      </c>
      <c r="S57" s="18" t="n"/>
      <c r="T57" s="52">
        <f>IF($A57="","",IFERROR($R57/30,0))</f>
        <v/>
      </c>
      <c r="U57" s="52">
        <f>IF($A57="","",IFERROR($S57*$T57,0))</f>
        <v/>
      </c>
      <c r="V57" s="18" t="n"/>
      <c r="W57" s="18" t="n"/>
      <c r="X57" s="46" t="n"/>
      <c r="Y57" s="22" t="n"/>
    </row>
    <row r="58" ht="34" customHeight="1">
      <c r="A58" s="18" t="n"/>
      <c r="B58" s="19" t="n"/>
      <c r="C58" s="19" t="n"/>
      <c r="D58" s="20" t="n"/>
      <c r="E58" s="19" t="n"/>
      <c r="F58" s="19" t="n"/>
      <c r="G58" s="19" t="n"/>
      <c r="H58" s="46" t="n"/>
      <c r="I58" s="46" t="n"/>
      <c r="J58" s="19" t="n"/>
      <c r="K58" s="22" t="n"/>
      <c r="L58" s="46" t="n"/>
      <c r="M58" s="47">
        <f>IF($A58="","",IFERROR($L58+14,""))</f>
        <v/>
      </c>
      <c r="N58" s="48" t="n"/>
      <c r="O58" s="48" t="n"/>
      <c r="P58" s="49">
        <f>IF($A58="","",IFERROR($N58+$O58,0))</f>
        <v/>
      </c>
      <c r="Q58" s="50" t="n"/>
      <c r="R58" s="49">
        <f>IF($A58="","",IFERROR($P58*$Q58,0))</f>
        <v/>
      </c>
      <c r="S58" s="18" t="n"/>
      <c r="T58" s="49">
        <f>IF($A58="","",IFERROR($R58/30,0))</f>
        <v/>
      </c>
      <c r="U58" s="49">
        <f>IF($A58="","",IFERROR($S58*$T58,0))</f>
        <v/>
      </c>
      <c r="V58" s="18" t="n"/>
      <c r="W58" s="18" t="n"/>
      <c r="X58" s="46" t="n"/>
      <c r="Y58" s="22" t="n"/>
    </row>
    <row r="59" ht="34" customHeight="1">
      <c r="A59" s="18" t="n"/>
      <c r="B59" s="19" t="n"/>
      <c r="C59" s="19" t="n"/>
      <c r="D59" s="20" t="n"/>
      <c r="E59" s="19" t="n"/>
      <c r="F59" s="19" t="n"/>
      <c r="G59" s="19" t="n"/>
      <c r="H59" s="46" t="n"/>
      <c r="I59" s="46" t="n"/>
      <c r="J59" s="19" t="n"/>
      <c r="K59" s="22" t="n"/>
      <c r="L59" s="46" t="n"/>
      <c r="M59" s="51">
        <f>IF($A59="","",IFERROR($L59+14,""))</f>
        <v/>
      </c>
      <c r="N59" s="48" t="n"/>
      <c r="O59" s="48" t="n"/>
      <c r="P59" s="52">
        <f>IF($A59="","",IFERROR($N59+$O59,0))</f>
        <v/>
      </c>
      <c r="Q59" s="50" t="n"/>
      <c r="R59" s="52">
        <f>IF($A59="","",IFERROR($P59*$Q59,0))</f>
        <v/>
      </c>
      <c r="S59" s="18" t="n"/>
      <c r="T59" s="52">
        <f>IF($A59="","",IFERROR($R59/30,0))</f>
        <v/>
      </c>
      <c r="U59" s="52">
        <f>IF($A59="","",IFERROR($S59*$T59,0))</f>
        <v/>
      </c>
      <c r="V59" s="18" t="n"/>
      <c r="W59" s="18" t="n"/>
      <c r="X59" s="46" t="n"/>
      <c r="Y59" s="22" t="n"/>
    </row>
    <row r="60" ht="34" customHeight="1">
      <c r="A60" s="18" t="n"/>
      <c r="B60" s="19" t="n"/>
      <c r="C60" s="19" t="n"/>
      <c r="D60" s="20" t="n"/>
      <c r="E60" s="19" t="n"/>
      <c r="F60" s="19" t="n"/>
      <c r="G60" s="19" t="n"/>
      <c r="H60" s="46" t="n"/>
      <c r="I60" s="46" t="n"/>
      <c r="J60" s="19" t="n"/>
      <c r="K60" s="22" t="n"/>
      <c r="L60" s="46" t="n"/>
      <c r="M60" s="47">
        <f>IF($A60="","",IFERROR($L60+14,""))</f>
        <v/>
      </c>
      <c r="N60" s="48" t="n"/>
      <c r="O60" s="48" t="n"/>
      <c r="P60" s="49">
        <f>IF($A60="","",IFERROR($N60+$O60,0))</f>
        <v/>
      </c>
      <c r="Q60" s="50" t="n"/>
      <c r="R60" s="49">
        <f>IF($A60="","",IFERROR($P60*$Q60,0))</f>
        <v/>
      </c>
      <c r="S60" s="18" t="n"/>
      <c r="T60" s="49">
        <f>IF($A60="","",IFERROR($R60/30,0))</f>
        <v/>
      </c>
      <c r="U60" s="49">
        <f>IF($A60="","",IFERROR($S60*$T60,0))</f>
        <v/>
      </c>
      <c r="V60" s="18" t="n"/>
      <c r="W60" s="18" t="n"/>
      <c r="X60" s="46" t="n"/>
      <c r="Y60" s="22" t="n"/>
    </row>
    <row r="61" ht="34" customHeight="1">
      <c r="A61" s="18" t="n"/>
      <c r="B61" s="19" t="n"/>
      <c r="C61" s="19" t="n"/>
      <c r="D61" s="20" t="n"/>
      <c r="E61" s="19" t="n"/>
      <c r="F61" s="19" t="n"/>
      <c r="G61" s="19" t="n"/>
      <c r="H61" s="46" t="n"/>
      <c r="I61" s="46" t="n"/>
      <c r="J61" s="19" t="n"/>
      <c r="K61" s="22" t="n"/>
      <c r="L61" s="46" t="n"/>
      <c r="M61" s="51">
        <f>IF($A61="","",IFERROR($L61+14,""))</f>
        <v/>
      </c>
      <c r="N61" s="48" t="n"/>
      <c r="O61" s="48" t="n"/>
      <c r="P61" s="52">
        <f>IF($A61="","",IFERROR($N61+$O61,0))</f>
        <v/>
      </c>
      <c r="Q61" s="50" t="n"/>
      <c r="R61" s="52">
        <f>IF($A61="","",IFERROR($P61*$Q61,0))</f>
        <v/>
      </c>
      <c r="S61" s="18" t="n"/>
      <c r="T61" s="52">
        <f>IF($A61="","",IFERROR($R61/30,0))</f>
        <v/>
      </c>
      <c r="U61" s="52">
        <f>IF($A61="","",IFERROR($S61*$T61,0))</f>
        <v/>
      </c>
      <c r="V61" s="18" t="n"/>
      <c r="W61" s="18" t="n"/>
      <c r="X61" s="46" t="n"/>
      <c r="Y61" s="22" t="n"/>
    </row>
    <row r="62" ht="34" customHeight="1">
      <c r="A62" s="18" t="n"/>
      <c r="B62" s="19" t="n"/>
      <c r="C62" s="19" t="n"/>
      <c r="D62" s="20" t="n"/>
      <c r="E62" s="19" t="n"/>
      <c r="F62" s="19" t="n"/>
      <c r="G62" s="19" t="n"/>
      <c r="H62" s="46" t="n"/>
      <c r="I62" s="46" t="n"/>
      <c r="J62" s="19" t="n"/>
      <c r="K62" s="22" t="n"/>
      <c r="L62" s="46" t="n"/>
      <c r="M62" s="47">
        <f>IF($A62="","",IFERROR($L62+14,""))</f>
        <v/>
      </c>
      <c r="N62" s="48" t="n"/>
      <c r="O62" s="48" t="n"/>
      <c r="P62" s="49">
        <f>IF($A62="","",IFERROR($N62+$O62,0))</f>
        <v/>
      </c>
      <c r="Q62" s="50" t="n"/>
      <c r="R62" s="49">
        <f>IF($A62="","",IFERROR($P62*$Q62,0))</f>
        <v/>
      </c>
      <c r="S62" s="18" t="n"/>
      <c r="T62" s="49">
        <f>IF($A62="","",IFERROR($R62/30,0))</f>
        <v/>
      </c>
      <c r="U62" s="49">
        <f>IF($A62="","",IFERROR($S62*$T62,0))</f>
        <v/>
      </c>
      <c r="V62" s="18" t="n"/>
      <c r="W62" s="18" t="n"/>
      <c r="X62" s="46" t="n"/>
      <c r="Y62" s="22" t="n"/>
    </row>
    <row r="63" ht="34" customHeight="1">
      <c r="A63" s="18" t="n"/>
      <c r="B63" s="19" t="n"/>
      <c r="C63" s="19" t="n"/>
      <c r="D63" s="20" t="n"/>
      <c r="E63" s="19" t="n"/>
      <c r="F63" s="19" t="n"/>
      <c r="G63" s="19" t="n"/>
      <c r="H63" s="46" t="n"/>
      <c r="I63" s="46" t="n"/>
      <c r="J63" s="19" t="n"/>
      <c r="K63" s="22" t="n"/>
      <c r="L63" s="46" t="n"/>
      <c r="M63" s="51">
        <f>IF($A63="","",IFERROR($L63+14,""))</f>
        <v/>
      </c>
      <c r="N63" s="48" t="n"/>
      <c r="O63" s="48" t="n"/>
      <c r="P63" s="52">
        <f>IF($A63="","",IFERROR($N63+$O63,0))</f>
        <v/>
      </c>
      <c r="Q63" s="50" t="n"/>
      <c r="R63" s="52">
        <f>IF($A63="","",IFERROR($P63*$Q63,0))</f>
        <v/>
      </c>
      <c r="S63" s="18" t="n"/>
      <c r="T63" s="52">
        <f>IF($A63="","",IFERROR($R63/30,0))</f>
        <v/>
      </c>
      <c r="U63" s="52">
        <f>IF($A63="","",IFERROR($S63*$T63,0))</f>
        <v/>
      </c>
      <c r="V63" s="18" t="n"/>
      <c r="W63" s="18" t="n"/>
      <c r="X63" s="46" t="n"/>
      <c r="Y63" s="22" t="n"/>
    </row>
    <row r="64" ht="34" customHeight="1">
      <c r="A64" s="18" t="n"/>
      <c r="B64" s="19" t="n"/>
      <c r="C64" s="19" t="n"/>
      <c r="D64" s="20" t="n"/>
      <c r="E64" s="19" t="n"/>
      <c r="F64" s="19" t="n"/>
      <c r="G64" s="19" t="n"/>
      <c r="H64" s="46" t="n"/>
      <c r="I64" s="46" t="n"/>
      <c r="J64" s="19" t="n"/>
      <c r="K64" s="22" t="n"/>
      <c r="L64" s="46" t="n"/>
      <c r="M64" s="47">
        <f>IF($A64="","",IFERROR($L64+14,""))</f>
        <v/>
      </c>
      <c r="N64" s="48" t="n"/>
      <c r="O64" s="48" t="n"/>
      <c r="P64" s="49">
        <f>IF($A64="","",IFERROR($N64+$O64,0))</f>
        <v/>
      </c>
      <c r="Q64" s="50" t="n"/>
      <c r="R64" s="49">
        <f>IF($A64="","",IFERROR($P64*$Q64,0))</f>
        <v/>
      </c>
      <c r="S64" s="18" t="n"/>
      <c r="T64" s="49">
        <f>IF($A64="","",IFERROR($R64/30,0))</f>
        <v/>
      </c>
      <c r="U64" s="49">
        <f>IF($A64="","",IFERROR($S64*$T64,0))</f>
        <v/>
      </c>
      <c r="V64" s="18" t="n"/>
      <c r="W64" s="18" t="n"/>
      <c r="X64" s="46" t="n"/>
      <c r="Y64" s="22" t="n"/>
    </row>
    <row r="65" ht="34" customHeight="1">
      <c r="A65" s="18" t="n"/>
      <c r="B65" s="19" t="n"/>
      <c r="C65" s="19" t="n"/>
      <c r="D65" s="20" t="n"/>
      <c r="E65" s="19" t="n"/>
      <c r="F65" s="19" t="n"/>
      <c r="G65" s="19" t="n"/>
      <c r="H65" s="46" t="n"/>
      <c r="I65" s="46" t="n"/>
      <c r="J65" s="19" t="n"/>
      <c r="K65" s="22" t="n"/>
      <c r="L65" s="46" t="n"/>
      <c r="M65" s="51">
        <f>IF($A65="","",IFERROR($L65+14,""))</f>
        <v/>
      </c>
      <c r="N65" s="48" t="n"/>
      <c r="O65" s="48" t="n"/>
      <c r="P65" s="52">
        <f>IF($A65="","",IFERROR($N65+$O65,0))</f>
        <v/>
      </c>
      <c r="Q65" s="50" t="n"/>
      <c r="R65" s="52">
        <f>IF($A65="","",IFERROR($P65*$Q65,0))</f>
        <v/>
      </c>
      <c r="S65" s="18" t="n"/>
      <c r="T65" s="52">
        <f>IF($A65="","",IFERROR($R65/30,0))</f>
        <v/>
      </c>
      <c r="U65" s="52">
        <f>IF($A65="","",IFERROR($S65*$T65,0))</f>
        <v/>
      </c>
      <c r="V65" s="18" t="n"/>
      <c r="W65" s="18" t="n"/>
      <c r="X65" s="46" t="n"/>
      <c r="Y65" s="22" t="n"/>
    </row>
    <row r="66" ht="34" customHeight="1">
      <c r="A66" s="18" t="n"/>
      <c r="B66" s="19" t="n"/>
      <c r="C66" s="19" t="n"/>
      <c r="D66" s="20" t="n"/>
      <c r="E66" s="19" t="n"/>
      <c r="F66" s="19" t="n"/>
      <c r="G66" s="19" t="n"/>
      <c r="H66" s="46" t="n"/>
      <c r="I66" s="46" t="n"/>
      <c r="J66" s="19" t="n"/>
      <c r="K66" s="22" t="n"/>
      <c r="L66" s="46" t="n"/>
      <c r="M66" s="47">
        <f>IF($A66="","",IFERROR($L66+14,""))</f>
        <v/>
      </c>
      <c r="N66" s="48" t="n"/>
      <c r="O66" s="48" t="n"/>
      <c r="P66" s="49">
        <f>IF($A66="","",IFERROR($N66+$O66,0))</f>
        <v/>
      </c>
      <c r="Q66" s="50" t="n"/>
      <c r="R66" s="49">
        <f>IF($A66="","",IFERROR($P66*$Q66,0))</f>
        <v/>
      </c>
      <c r="S66" s="18" t="n"/>
      <c r="T66" s="49">
        <f>IF($A66="","",IFERROR($R66/30,0))</f>
        <v/>
      </c>
      <c r="U66" s="49">
        <f>IF($A66="","",IFERROR($S66*$T66,0))</f>
        <v/>
      </c>
      <c r="V66" s="18" t="n"/>
      <c r="W66" s="18" t="n"/>
      <c r="X66" s="46" t="n"/>
      <c r="Y66" s="22" t="n"/>
    </row>
    <row r="67" ht="34" customHeight="1">
      <c r="A67" s="18" t="n"/>
      <c r="B67" s="19" t="n"/>
      <c r="C67" s="19" t="n"/>
      <c r="D67" s="20" t="n"/>
      <c r="E67" s="19" t="n"/>
      <c r="F67" s="19" t="n"/>
      <c r="G67" s="19" t="n"/>
      <c r="H67" s="46" t="n"/>
      <c r="I67" s="46" t="n"/>
      <c r="J67" s="19" t="n"/>
      <c r="K67" s="22" t="n"/>
      <c r="L67" s="46" t="n"/>
      <c r="M67" s="51">
        <f>IF($A67="","",IFERROR($L67+14,""))</f>
        <v/>
      </c>
      <c r="N67" s="48" t="n"/>
      <c r="O67" s="48" t="n"/>
      <c r="P67" s="52">
        <f>IF($A67="","",IFERROR($N67+$O67,0))</f>
        <v/>
      </c>
      <c r="Q67" s="50" t="n"/>
      <c r="R67" s="52">
        <f>IF($A67="","",IFERROR($P67*$Q67,0))</f>
        <v/>
      </c>
      <c r="S67" s="18" t="n"/>
      <c r="T67" s="52">
        <f>IF($A67="","",IFERROR($R67/30,0))</f>
        <v/>
      </c>
      <c r="U67" s="52">
        <f>IF($A67="","",IFERROR($S67*$T67,0))</f>
        <v/>
      </c>
      <c r="V67" s="18" t="n"/>
      <c r="W67" s="18" t="n"/>
      <c r="X67" s="46" t="n"/>
      <c r="Y67" s="22" t="n"/>
    </row>
    <row r="68" ht="34" customHeight="1">
      <c r="A68" s="18" t="n"/>
      <c r="B68" s="19" t="n"/>
      <c r="C68" s="19" t="n"/>
      <c r="D68" s="20" t="n"/>
      <c r="E68" s="19" t="n"/>
      <c r="F68" s="19" t="n"/>
      <c r="G68" s="19" t="n"/>
      <c r="H68" s="46" t="n"/>
      <c r="I68" s="46" t="n"/>
      <c r="J68" s="19" t="n"/>
      <c r="K68" s="22" t="n"/>
      <c r="L68" s="46" t="n"/>
      <c r="M68" s="47">
        <f>IF($A68="","",IFERROR($L68+14,""))</f>
        <v/>
      </c>
      <c r="N68" s="48" t="n"/>
      <c r="O68" s="48" t="n"/>
      <c r="P68" s="49">
        <f>IF($A68="","",IFERROR($N68+$O68,0))</f>
        <v/>
      </c>
      <c r="Q68" s="50" t="n"/>
      <c r="R68" s="49">
        <f>IF($A68="","",IFERROR($P68*$Q68,0))</f>
        <v/>
      </c>
      <c r="S68" s="18" t="n"/>
      <c r="T68" s="49">
        <f>IF($A68="","",IFERROR($R68/30,0))</f>
        <v/>
      </c>
      <c r="U68" s="49">
        <f>IF($A68="","",IFERROR($S68*$T68,0))</f>
        <v/>
      </c>
      <c r="V68" s="18" t="n"/>
      <c r="W68" s="18" t="n"/>
      <c r="X68" s="46" t="n"/>
      <c r="Y68" s="22" t="n"/>
    </row>
    <row r="69" ht="34" customHeight="1">
      <c r="A69" s="18" t="n"/>
      <c r="B69" s="19" t="n"/>
      <c r="C69" s="19" t="n"/>
      <c r="D69" s="20" t="n"/>
      <c r="E69" s="19" t="n"/>
      <c r="F69" s="19" t="n"/>
      <c r="G69" s="19" t="n"/>
      <c r="H69" s="46" t="n"/>
      <c r="I69" s="46" t="n"/>
      <c r="J69" s="19" t="n"/>
      <c r="K69" s="22" t="n"/>
      <c r="L69" s="46" t="n"/>
      <c r="M69" s="51">
        <f>IF($A69="","",IFERROR($L69+14,""))</f>
        <v/>
      </c>
      <c r="N69" s="48" t="n"/>
      <c r="O69" s="48" t="n"/>
      <c r="P69" s="52">
        <f>IF($A69="","",IFERROR($N69+$O69,0))</f>
        <v/>
      </c>
      <c r="Q69" s="50" t="n"/>
      <c r="R69" s="52">
        <f>IF($A69="","",IFERROR($P69*$Q69,0))</f>
        <v/>
      </c>
      <c r="S69" s="18" t="n"/>
      <c r="T69" s="52">
        <f>IF($A69="","",IFERROR($R69/30,0))</f>
        <v/>
      </c>
      <c r="U69" s="52">
        <f>IF($A69="","",IFERROR($S69*$T69,0))</f>
        <v/>
      </c>
      <c r="V69" s="18" t="n"/>
      <c r="W69" s="18" t="n"/>
      <c r="X69" s="46" t="n"/>
      <c r="Y69" s="22" t="n"/>
    </row>
    <row r="70" ht="34" customHeight="1">
      <c r="A70" s="18" t="n"/>
      <c r="B70" s="19" t="n"/>
      <c r="C70" s="19" t="n"/>
      <c r="D70" s="20" t="n"/>
      <c r="E70" s="19" t="n"/>
      <c r="F70" s="19" t="n"/>
      <c r="G70" s="19" t="n"/>
      <c r="H70" s="46" t="n"/>
      <c r="I70" s="46" t="n"/>
      <c r="J70" s="19" t="n"/>
      <c r="K70" s="22" t="n"/>
      <c r="L70" s="46" t="n"/>
      <c r="M70" s="47">
        <f>IF($A70="","",IFERROR($L70+14,""))</f>
        <v/>
      </c>
      <c r="N70" s="48" t="n"/>
      <c r="O70" s="48" t="n"/>
      <c r="P70" s="49">
        <f>IF($A70="","",IFERROR($N70+$O70,0))</f>
        <v/>
      </c>
      <c r="Q70" s="50" t="n"/>
      <c r="R70" s="49">
        <f>IF($A70="","",IFERROR($P70*$Q70,0))</f>
        <v/>
      </c>
      <c r="S70" s="18" t="n"/>
      <c r="T70" s="49">
        <f>IF($A70="","",IFERROR($R70/30,0))</f>
        <v/>
      </c>
      <c r="U70" s="49">
        <f>IF($A70="","",IFERROR($S70*$T70,0))</f>
        <v/>
      </c>
      <c r="V70" s="18" t="n"/>
      <c r="W70" s="18" t="n"/>
      <c r="X70" s="46" t="n"/>
      <c r="Y70" s="22" t="n"/>
    </row>
    <row r="71" ht="34" customHeight="1">
      <c r="A71" s="18" t="n"/>
      <c r="B71" s="19" t="n"/>
      <c r="C71" s="19" t="n"/>
      <c r="D71" s="20" t="n"/>
      <c r="E71" s="19" t="n"/>
      <c r="F71" s="19" t="n"/>
      <c r="G71" s="19" t="n"/>
      <c r="H71" s="46" t="n"/>
      <c r="I71" s="46" t="n"/>
      <c r="J71" s="19" t="n"/>
      <c r="K71" s="22" t="n"/>
      <c r="L71" s="46" t="n"/>
      <c r="M71" s="51">
        <f>IF($A71="","",IFERROR($L71+14,""))</f>
        <v/>
      </c>
      <c r="N71" s="48" t="n"/>
      <c r="O71" s="48" t="n"/>
      <c r="P71" s="52">
        <f>IF($A71="","",IFERROR($N71+$O71,0))</f>
        <v/>
      </c>
      <c r="Q71" s="50" t="n"/>
      <c r="R71" s="52">
        <f>IF($A71="","",IFERROR($P71*$Q71,0))</f>
        <v/>
      </c>
      <c r="S71" s="18" t="n"/>
      <c r="T71" s="52">
        <f>IF($A71="","",IFERROR($R71/30,0))</f>
        <v/>
      </c>
      <c r="U71" s="52">
        <f>IF($A71="","",IFERROR($S71*$T71,0))</f>
        <v/>
      </c>
      <c r="V71" s="18" t="n"/>
      <c r="W71" s="18" t="n"/>
      <c r="X71" s="46" t="n"/>
      <c r="Y71" s="22" t="n"/>
    </row>
    <row r="72" ht="34" customHeight="1">
      <c r="A72" s="18" t="n"/>
      <c r="B72" s="19" t="n"/>
      <c r="C72" s="19" t="n"/>
      <c r="D72" s="20" t="n"/>
      <c r="E72" s="19" t="n"/>
      <c r="F72" s="19" t="n"/>
      <c r="G72" s="19" t="n"/>
      <c r="H72" s="46" t="n"/>
      <c r="I72" s="46" t="n"/>
      <c r="J72" s="19" t="n"/>
      <c r="K72" s="22" t="n"/>
      <c r="L72" s="46" t="n"/>
      <c r="M72" s="47">
        <f>IF($A72="","",IFERROR($L72+14,""))</f>
        <v/>
      </c>
      <c r="N72" s="48" t="n"/>
      <c r="O72" s="48" t="n"/>
      <c r="P72" s="49">
        <f>IF($A72="","",IFERROR($N72+$O72,0))</f>
        <v/>
      </c>
      <c r="Q72" s="50" t="n"/>
      <c r="R72" s="49">
        <f>IF($A72="","",IFERROR($P72*$Q72,0))</f>
        <v/>
      </c>
      <c r="S72" s="18" t="n"/>
      <c r="T72" s="49">
        <f>IF($A72="","",IFERROR($R72/30,0))</f>
        <v/>
      </c>
      <c r="U72" s="49">
        <f>IF($A72="","",IFERROR($S72*$T72,0))</f>
        <v/>
      </c>
      <c r="V72" s="18" t="n"/>
      <c r="W72" s="18" t="n"/>
      <c r="X72" s="46" t="n"/>
      <c r="Y72" s="22" t="n"/>
    </row>
    <row r="73" ht="34" customHeight="1">
      <c r="A73" s="18" t="n"/>
      <c r="B73" s="19" t="n"/>
      <c r="C73" s="19" t="n"/>
      <c r="D73" s="20" t="n"/>
      <c r="E73" s="19" t="n"/>
      <c r="F73" s="19" t="n"/>
      <c r="G73" s="19" t="n"/>
      <c r="H73" s="46" t="n"/>
      <c r="I73" s="46" t="n"/>
      <c r="J73" s="19" t="n"/>
      <c r="K73" s="22" t="n"/>
      <c r="L73" s="46" t="n"/>
      <c r="M73" s="51">
        <f>IF($A73="","",IFERROR($L73+14,""))</f>
        <v/>
      </c>
      <c r="N73" s="48" t="n"/>
      <c r="O73" s="48" t="n"/>
      <c r="P73" s="52">
        <f>IF($A73="","",IFERROR($N73+$O73,0))</f>
        <v/>
      </c>
      <c r="Q73" s="50" t="n"/>
      <c r="R73" s="52">
        <f>IF($A73="","",IFERROR($P73*$Q73,0))</f>
        <v/>
      </c>
      <c r="S73" s="18" t="n"/>
      <c r="T73" s="52">
        <f>IF($A73="","",IFERROR($R73/30,0))</f>
        <v/>
      </c>
      <c r="U73" s="52">
        <f>IF($A73="","",IFERROR($S73*$T73,0))</f>
        <v/>
      </c>
      <c r="V73" s="18" t="n"/>
      <c r="W73" s="18" t="n"/>
      <c r="X73" s="46" t="n"/>
      <c r="Y73" s="22" t="n"/>
    </row>
    <row r="74" ht="34" customHeight="1">
      <c r="A74" s="18" t="n"/>
      <c r="B74" s="19" t="n"/>
      <c r="C74" s="19" t="n"/>
      <c r="D74" s="20" t="n"/>
      <c r="E74" s="19" t="n"/>
      <c r="F74" s="19" t="n"/>
      <c r="G74" s="19" t="n"/>
      <c r="H74" s="46" t="n"/>
      <c r="I74" s="46" t="n"/>
      <c r="J74" s="19" t="n"/>
      <c r="K74" s="22" t="n"/>
      <c r="L74" s="46" t="n"/>
      <c r="M74" s="47">
        <f>IF($A74="","",IFERROR($L74+14,""))</f>
        <v/>
      </c>
      <c r="N74" s="48" t="n"/>
      <c r="O74" s="48" t="n"/>
      <c r="P74" s="49">
        <f>IF($A74="","",IFERROR($N74+$O74,0))</f>
        <v/>
      </c>
      <c r="Q74" s="50" t="n"/>
      <c r="R74" s="49">
        <f>IF($A74="","",IFERROR($P74*$Q74,0))</f>
        <v/>
      </c>
      <c r="S74" s="18" t="n"/>
      <c r="T74" s="49">
        <f>IF($A74="","",IFERROR($R74/30,0))</f>
        <v/>
      </c>
      <c r="U74" s="49">
        <f>IF($A74="","",IFERROR($S74*$T74,0))</f>
        <v/>
      </c>
      <c r="V74" s="18" t="n"/>
      <c r="W74" s="18" t="n"/>
      <c r="X74" s="46" t="n"/>
      <c r="Y74" s="22" t="n"/>
    </row>
    <row r="75" ht="34" customHeight="1">
      <c r="A75" s="18" t="n"/>
      <c r="B75" s="19" t="n"/>
      <c r="C75" s="19" t="n"/>
      <c r="D75" s="20" t="n"/>
      <c r="E75" s="19" t="n"/>
      <c r="F75" s="19" t="n"/>
      <c r="G75" s="19" t="n"/>
      <c r="H75" s="46" t="n"/>
      <c r="I75" s="46" t="n"/>
      <c r="J75" s="19" t="n"/>
      <c r="K75" s="22" t="n"/>
      <c r="L75" s="46" t="n"/>
      <c r="M75" s="51">
        <f>IF($A75="","",IFERROR($L75+14,""))</f>
        <v/>
      </c>
      <c r="N75" s="48" t="n"/>
      <c r="O75" s="48" t="n"/>
      <c r="P75" s="52">
        <f>IF($A75="","",IFERROR($N75+$O75,0))</f>
        <v/>
      </c>
      <c r="Q75" s="50" t="n"/>
      <c r="R75" s="52">
        <f>IF($A75="","",IFERROR($P75*$Q75,0))</f>
        <v/>
      </c>
      <c r="S75" s="18" t="n"/>
      <c r="T75" s="52">
        <f>IF($A75="","",IFERROR($R75/30,0))</f>
        <v/>
      </c>
      <c r="U75" s="52">
        <f>IF($A75="","",IFERROR($S75*$T75,0))</f>
        <v/>
      </c>
      <c r="V75" s="18" t="n"/>
      <c r="W75" s="18" t="n"/>
      <c r="X75" s="46" t="n"/>
      <c r="Y75" s="22" t="n"/>
    </row>
    <row r="76" ht="34" customHeight="1">
      <c r="A76" s="18" t="n"/>
      <c r="B76" s="19" t="n"/>
      <c r="C76" s="19" t="n"/>
      <c r="D76" s="20" t="n"/>
      <c r="E76" s="19" t="n"/>
      <c r="F76" s="19" t="n"/>
      <c r="G76" s="19" t="n"/>
      <c r="H76" s="46" t="n"/>
      <c r="I76" s="46" t="n"/>
      <c r="J76" s="19" t="n"/>
      <c r="K76" s="22" t="n"/>
      <c r="L76" s="46" t="n"/>
      <c r="M76" s="47">
        <f>IF($A76="","",IFERROR($L76+14,""))</f>
        <v/>
      </c>
      <c r="N76" s="48" t="n"/>
      <c r="O76" s="48" t="n"/>
      <c r="P76" s="49">
        <f>IF($A76="","",IFERROR($N76+$O76,0))</f>
        <v/>
      </c>
      <c r="Q76" s="50" t="n"/>
      <c r="R76" s="49">
        <f>IF($A76="","",IFERROR($P76*$Q76,0))</f>
        <v/>
      </c>
      <c r="S76" s="18" t="n"/>
      <c r="T76" s="49">
        <f>IF($A76="","",IFERROR($R76/30,0))</f>
        <v/>
      </c>
      <c r="U76" s="49">
        <f>IF($A76="","",IFERROR($S76*$T76,0))</f>
        <v/>
      </c>
      <c r="V76" s="18" t="n"/>
      <c r="W76" s="18" t="n"/>
      <c r="X76" s="46" t="n"/>
      <c r="Y76" s="22" t="n"/>
    </row>
    <row r="77" ht="34" customHeight="1">
      <c r="A77" s="18" t="n"/>
      <c r="B77" s="19" t="n"/>
      <c r="C77" s="19" t="n"/>
      <c r="D77" s="20" t="n"/>
      <c r="E77" s="19" t="n"/>
      <c r="F77" s="19" t="n"/>
      <c r="G77" s="19" t="n"/>
      <c r="H77" s="46" t="n"/>
      <c r="I77" s="46" t="n"/>
      <c r="J77" s="19" t="n"/>
      <c r="K77" s="22" t="n"/>
      <c r="L77" s="46" t="n"/>
      <c r="M77" s="51">
        <f>IF($A77="","",IFERROR($L77+14,""))</f>
        <v/>
      </c>
      <c r="N77" s="48" t="n"/>
      <c r="O77" s="48" t="n"/>
      <c r="P77" s="52">
        <f>IF($A77="","",IFERROR($N77+$O77,0))</f>
        <v/>
      </c>
      <c r="Q77" s="50" t="n"/>
      <c r="R77" s="52">
        <f>IF($A77="","",IFERROR($P77*$Q77,0))</f>
        <v/>
      </c>
      <c r="S77" s="18" t="n"/>
      <c r="T77" s="52">
        <f>IF($A77="","",IFERROR($R77/30,0))</f>
        <v/>
      </c>
      <c r="U77" s="52">
        <f>IF($A77="","",IFERROR($S77*$T77,0))</f>
        <v/>
      </c>
      <c r="V77" s="18" t="n"/>
      <c r="W77" s="18" t="n"/>
      <c r="X77" s="46" t="n"/>
      <c r="Y77" s="22" t="n"/>
    </row>
    <row r="78" ht="34" customHeight="1">
      <c r="A78" s="18" t="n"/>
      <c r="B78" s="19" t="n"/>
      <c r="C78" s="19" t="n"/>
      <c r="D78" s="20" t="n"/>
      <c r="E78" s="19" t="n"/>
      <c r="F78" s="19" t="n"/>
      <c r="G78" s="19" t="n"/>
      <c r="H78" s="46" t="n"/>
      <c r="I78" s="46" t="n"/>
      <c r="J78" s="19" t="n"/>
      <c r="K78" s="22" t="n"/>
      <c r="L78" s="46" t="n"/>
      <c r="M78" s="47">
        <f>IF($A78="","",IFERROR($L78+14,""))</f>
        <v/>
      </c>
      <c r="N78" s="48" t="n"/>
      <c r="O78" s="48" t="n"/>
      <c r="P78" s="49">
        <f>IF($A78="","",IFERROR($N78+$O78,0))</f>
        <v/>
      </c>
      <c r="Q78" s="50" t="n"/>
      <c r="R78" s="49">
        <f>IF($A78="","",IFERROR($P78*$Q78,0))</f>
        <v/>
      </c>
      <c r="S78" s="18" t="n"/>
      <c r="T78" s="49">
        <f>IF($A78="","",IFERROR($R78/30,0))</f>
        <v/>
      </c>
      <c r="U78" s="49">
        <f>IF($A78="","",IFERROR($S78*$T78,0))</f>
        <v/>
      </c>
      <c r="V78" s="18" t="n"/>
      <c r="W78" s="18" t="n"/>
      <c r="X78" s="46" t="n"/>
      <c r="Y78" s="22" t="n"/>
    </row>
    <row r="79" ht="34" customHeight="1">
      <c r="A79" s="18" t="n"/>
      <c r="B79" s="19" t="n"/>
      <c r="C79" s="19" t="n"/>
      <c r="D79" s="20" t="n"/>
      <c r="E79" s="19" t="n"/>
      <c r="F79" s="19" t="n"/>
      <c r="G79" s="19" t="n"/>
      <c r="H79" s="46" t="n"/>
      <c r="I79" s="46" t="n"/>
      <c r="J79" s="19" t="n"/>
      <c r="K79" s="22" t="n"/>
      <c r="L79" s="46" t="n"/>
      <c r="M79" s="51">
        <f>IF($A79="","",IFERROR($L79+14,""))</f>
        <v/>
      </c>
      <c r="N79" s="48" t="n"/>
      <c r="O79" s="48" t="n"/>
      <c r="P79" s="52">
        <f>IF($A79="","",IFERROR($N79+$O79,0))</f>
        <v/>
      </c>
      <c r="Q79" s="50" t="n"/>
      <c r="R79" s="52">
        <f>IF($A79="","",IFERROR($P79*$Q79,0))</f>
        <v/>
      </c>
      <c r="S79" s="18" t="n"/>
      <c r="T79" s="52">
        <f>IF($A79="","",IFERROR($R79/30,0))</f>
        <v/>
      </c>
      <c r="U79" s="52">
        <f>IF($A79="","",IFERROR($S79*$T79,0))</f>
        <v/>
      </c>
      <c r="V79" s="18" t="n"/>
      <c r="W79" s="18" t="n"/>
      <c r="X79" s="46" t="n"/>
      <c r="Y79" s="22" t="n"/>
    </row>
    <row r="80" ht="34" customHeight="1">
      <c r="A80" s="18" t="n"/>
      <c r="B80" s="19" t="n"/>
      <c r="C80" s="19" t="n"/>
      <c r="D80" s="20" t="n"/>
      <c r="E80" s="19" t="n"/>
      <c r="F80" s="19" t="n"/>
      <c r="G80" s="19" t="n"/>
      <c r="H80" s="46" t="n"/>
      <c r="I80" s="46" t="n"/>
      <c r="J80" s="19" t="n"/>
      <c r="K80" s="22" t="n"/>
      <c r="L80" s="46" t="n"/>
      <c r="M80" s="47">
        <f>IF($A80="","",IFERROR($L80+14,""))</f>
        <v/>
      </c>
      <c r="N80" s="48" t="n"/>
      <c r="O80" s="48" t="n"/>
      <c r="P80" s="49">
        <f>IF($A80="","",IFERROR($N80+$O80,0))</f>
        <v/>
      </c>
      <c r="Q80" s="50" t="n"/>
      <c r="R80" s="49">
        <f>IF($A80="","",IFERROR($P80*$Q80,0))</f>
        <v/>
      </c>
      <c r="S80" s="18" t="n"/>
      <c r="T80" s="49">
        <f>IF($A80="","",IFERROR($R80/30,0))</f>
        <v/>
      </c>
      <c r="U80" s="49">
        <f>IF($A80="","",IFERROR($S80*$T80,0))</f>
        <v/>
      </c>
      <c r="V80" s="18" t="n"/>
      <c r="W80" s="18" t="n"/>
      <c r="X80" s="46" t="n"/>
      <c r="Y80" s="22" t="n"/>
    </row>
    <row r="81" ht="34" customHeight="1">
      <c r="A81" s="18" t="n"/>
      <c r="B81" s="19" t="n"/>
      <c r="C81" s="19" t="n"/>
      <c r="D81" s="20" t="n"/>
      <c r="E81" s="19" t="n"/>
      <c r="F81" s="19" t="n"/>
      <c r="G81" s="19" t="n"/>
      <c r="H81" s="46" t="n"/>
      <c r="I81" s="46" t="n"/>
      <c r="J81" s="19" t="n"/>
      <c r="K81" s="22" t="n"/>
      <c r="L81" s="46" t="n"/>
      <c r="M81" s="51">
        <f>IF($A81="","",IFERROR($L81+14,""))</f>
        <v/>
      </c>
      <c r="N81" s="48" t="n"/>
      <c r="O81" s="48" t="n"/>
      <c r="P81" s="52">
        <f>IF($A81="","",IFERROR($N81+$O81,0))</f>
        <v/>
      </c>
      <c r="Q81" s="50" t="n"/>
      <c r="R81" s="52">
        <f>IF($A81="","",IFERROR($P81*$Q81,0))</f>
        <v/>
      </c>
      <c r="S81" s="18" t="n"/>
      <c r="T81" s="52">
        <f>IF($A81="","",IFERROR($R81/30,0))</f>
        <v/>
      </c>
      <c r="U81" s="52">
        <f>IF($A81="","",IFERROR($S81*$T81,0))</f>
        <v/>
      </c>
      <c r="V81" s="18" t="n"/>
      <c r="W81" s="18" t="n"/>
      <c r="X81" s="46" t="n"/>
      <c r="Y81" s="22" t="n"/>
    </row>
    <row r="82" ht="34" customHeight="1">
      <c r="A82" s="18" t="n"/>
      <c r="B82" s="19" t="n"/>
      <c r="C82" s="19" t="n"/>
      <c r="D82" s="20" t="n"/>
      <c r="E82" s="19" t="n"/>
      <c r="F82" s="19" t="n"/>
      <c r="G82" s="19" t="n"/>
      <c r="H82" s="46" t="n"/>
      <c r="I82" s="46" t="n"/>
      <c r="J82" s="19" t="n"/>
      <c r="K82" s="22" t="n"/>
      <c r="L82" s="46" t="n"/>
      <c r="M82" s="47">
        <f>IF($A82="","",IFERROR($L82+14,""))</f>
        <v/>
      </c>
      <c r="N82" s="48" t="n"/>
      <c r="O82" s="48" t="n"/>
      <c r="P82" s="49">
        <f>IF($A82="","",IFERROR($N82+$O82,0))</f>
        <v/>
      </c>
      <c r="Q82" s="50" t="n"/>
      <c r="R82" s="49">
        <f>IF($A82="","",IFERROR($P82*$Q82,0))</f>
        <v/>
      </c>
      <c r="S82" s="18" t="n"/>
      <c r="T82" s="49">
        <f>IF($A82="","",IFERROR($R82/30,0))</f>
        <v/>
      </c>
      <c r="U82" s="49">
        <f>IF($A82="","",IFERROR($S82*$T82,0))</f>
        <v/>
      </c>
      <c r="V82" s="18" t="n"/>
      <c r="W82" s="18" t="n"/>
      <c r="X82" s="46" t="n"/>
      <c r="Y82" s="22" t="n"/>
    </row>
    <row r="83" ht="34" customHeight="1">
      <c r="A83" s="18" t="n"/>
      <c r="B83" s="19" t="n"/>
      <c r="C83" s="19" t="n"/>
      <c r="D83" s="20" t="n"/>
      <c r="E83" s="19" t="n"/>
      <c r="F83" s="19" t="n"/>
      <c r="G83" s="19" t="n"/>
      <c r="H83" s="46" t="n"/>
      <c r="I83" s="46" t="n"/>
      <c r="J83" s="19" t="n"/>
      <c r="K83" s="22" t="n"/>
      <c r="L83" s="46" t="n"/>
      <c r="M83" s="51">
        <f>IF($A83="","",IFERROR($L83+14,""))</f>
        <v/>
      </c>
      <c r="N83" s="48" t="n"/>
      <c r="O83" s="48" t="n"/>
      <c r="P83" s="52">
        <f>IF($A83="","",IFERROR($N83+$O83,0))</f>
        <v/>
      </c>
      <c r="Q83" s="50" t="n"/>
      <c r="R83" s="52">
        <f>IF($A83="","",IFERROR($P83*$Q83,0))</f>
        <v/>
      </c>
      <c r="S83" s="18" t="n"/>
      <c r="T83" s="52">
        <f>IF($A83="","",IFERROR($R83/30,0))</f>
        <v/>
      </c>
      <c r="U83" s="52">
        <f>IF($A83="","",IFERROR($S83*$T83,0))</f>
        <v/>
      </c>
      <c r="V83" s="18" t="n"/>
      <c r="W83" s="18" t="n"/>
      <c r="X83" s="46" t="n"/>
      <c r="Y83" s="22" t="n"/>
    </row>
    <row r="84" ht="34" customHeight="1">
      <c r="A84" s="18" t="n"/>
      <c r="B84" s="19" t="n"/>
      <c r="C84" s="19" t="n"/>
      <c r="D84" s="20" t="n"/>
      <c r="E84" s="19" t="n"/>
      <c r="F84" s="19" t="n"/>
      <c r="G84" s="19" t="n"/>
      <c r="H84" s="46" t="n"/>
      <c r="I84" s="46" t="n"/>
      <c r="J84" s="19" t="n"/>
      <c r="K84" s="22" t="n"/>
      <c r="L84" s="46" t="n"/>
      <c r="M84" s="47">
        <f>IF($A84="","",IFERROR($L84+14,""))</f>
        <v/>
      </c>
      <c r="N84" s="48" t="n"/>
      <c r="O84" s="48" t="n"/>
      <c r="P84" s="49">
        <f>IF($A84="","",IFERROR($N84+$O84,0))</f>
        <v/>
      </c>
      <c r="Q84" s="50" t="n"/>
      <c r="R84" s="49">
        <f>IF($A84="","",IFERROR($P84*$Q84,0))</f>
        <v/>
      </c>
      <c r="S84" s="18" t="n"/>
      <c r="T84" s="49">
        <f>IF($A84="","",IFERROR($R84/30,0))</f>
        <v/>
      </c>
      <c r="U84" s="49">
        <f>IF($A84="","",IFERROR($S84*$T84,0))</f>
        <v/>
      </c>
      <c r="V84" s="18" t="n"/>
      <c r="W84" s="18" t="n"/>
      <c r="X84" s="46" t="n"/>
      <c r="Y84" s="22" t="n"/>
    </row>
    <row r="85" ht="34" customHeight="1">
      <c r="A85" s="18" t="n"/>
      <c r="B85" s="19" t="n"/>
      <c r="C85" s="19" t="n"/>
      <c r="D85" s="20" t="n"/>
      <c r="E85" s="19" t="n"/>
      <c r="F85" s="19" t="n"/>
      <c r="G85" s="19" t="n"/>
      <c r="H85" s="46" t="n"/>
      <c r="I85" s="46" t="n"/>
      <c r="J85" s="19" t="n"/>
      <c r="K85" s="22" t="n"/>
      <c r="L85" s="46" t="n"/>
      <c r="M85" s="51">
        <f>IF($A85="","",IFERROR($L85+14,""))</f>
        <v/>
      </c>
      <c r="N85" s="48" t="n"/>
      <c r="O85" s="48" t="n"/>
      <c r="P85" s="52">
        <f>IF($A85="","",IFERROR($N85+$O85,0))</f>
        <v/>
      </c>
      <c r="Q85" s="50" t="n"/>
      <c r="R85" s="52">
        <f>IF($A85="","",IFERROR($P85*$Q85,0))</f>
        <v/>
      </c>
      <c r="S85" s="18" t="n"/>
      <c r="T85" s="52">
        <f>IF($A85="","",IFERROR($R85/30,0))</f>
        <v/>
      </c>
      <c r="U85" s="52">
        <f>IF($A85="","",IFERROR($S85*$T85,0))</f>
        <v/>
      </c>
      <c r="V85" s="18" t="n"/>
      <c r="W85" s="18" t="n"/>
      <c r="X85" s="46" t="n"/>
      <c r="Y85" s="22" t="n"/>
    </row>
    <row r="86" ht="34" customHeight="1">
      <c r="A86" s="18" t="n"/>
      <c r="B86" s="19" t="n"/>
      <c r="C86" s="19" t="n"/>
      <c r="D86" s="20" t="n"/>
      <c r="E86" s="19" t="n"/>
      <c r="F86" s="19" t="n"/>
      <c r="G86" s="19" t="n"/>
      <c r="H86" s="46" t="n"/>
      <c r="I86" s="46" t="n"/>
      <c r="J86" s="19" t="n"/>
      <c r="K86" s="22" t="n"/>
      <c r="L86" s="46" t="n"/>
      <c r="M86" s="47">
        <f>IF($A86="","",IFERROR($L86+14,""))</f>
        <v/>
      </c>
      <c r="N86" s="48" t="n"/>
      <c r="O86" s="48" t="n"/>
      <c r="P86" s="49">
        <f>IF($A86="","",IFERROR($N86+$O86,0))</f>
        <v/>
      </c>
      <c r="Q86" s="50" t="n"/>
      <c r="R86" s="49">
        <f>IF($A86="","",IFERROR($P86*$Q86,0))</f>
        <v/>
      </c>
      <c r="S86" s="18" t="n"/>
      <c r="T86" s="49">
        <f>IF($A86="","",IFERROR($R86/30,0))</f>
        <v/>
      </c>
      <c r="U86" s="49">
        <f>IF($A86="","",IFERROR($S86*$T86,0))</f>
        <v/>
      </c>
      <c r="V86" s="18" t="n"/>
      <c r="W86" s="18" t="n"/>
      <c r="X86" s="46" t="n"/>
      <c r="Y86" s="22" t="n"/>
    </row>
    <row r="87" ht="34" customHeight="1">
      <c r="A87" s="18" t="n"/>
      <c r="B87" s="19" t="n"/>
      <c r="C87" s="19" t="n"/>
      <c r="D87" s="20" t="n"/>
      <c r="E87" s="19" t="n"/>
      <c r="F87" s="19" t="n"/>
      <c r="G87" s="19" t="n"/>
      <c r="H87" s="46" t="n"/>
      <c r="I87" s="46" t="n"/>
      <c r="J87" s="19" t="n"/>
      <c r="K87" s="22" t="n"/>
      <c r="L87" s="46" t="n"/>
      <c r="M87" s="51">
        <f>IF($A87="","",IFERROR($L87+14,""))</f>
        <v/>
      </c>
      <c r="N87" s="48" t="n"/>
      <c r="O87" s="48" t="n"/>
      <c r="P87" s="52">
        <f>IF($A87="","",IFERROR($N87+$O87,0))</f>
        <v/>
      </c>
      <c r="Q87" s="50" t="n"/>
      <c r="R87" s="52">
        <f>IF($A87="","",IFERROR($P87*$Q87,0))</f>
        <v/>
      </c>
      <c r="S87" s="18" t="n"/>
      <c r="T87" s="52">
        <f>IF($A87="","",IFERROR($R87/30,0))</f>
        <v/>
      </c>
      <c r="U87" s="52">
        <f>IF($A87="","",IFERROR($S87*$T87,0))</f>
        <v/>
      </c>
      <c r="V87" s="18" t="n"/>
      <c r="W87" s="18" t="n"/>
      <c r="X87" s="46" t="n"/>
      <c r="Y87" s="22" t="n"/>
    </row>
    <row r="88" ht="34" customHeight="1">
      <c r="A88" s="18" t="n"/>
      <c r="B88" s="19" t="n"/>
      <c r="C88" s="19" t="n"/>
      <c r="D88" s="20" t="n"/>
      <c r="E88" s="19" t="n"/>
      <c r="F88" s="19" t="n"/>
      <c r="G88" s="19" t="n"/>
      <c r="H88" s="46" t="n"/>
      <c r="I88" s="46" t="n"/>
      <c r="J88" s="19" t="n"/>
      <c r="K88" s="22" t="n"/>
      <c r="L88" s="46" t="n"/>
      <c r="M88" s="47">
        <f>IF($A88="","",IFERROR($L88+14,""))</f>
        <v/>
      </c>
      <c r="N88" s="48" t="n"/>
      <c r="O88" s="48" t="n"/>
      <c r="P88" s="49">
        <f>IF($A88="","",IFERROR($N88+$O88,0))</f>
        <v/>
      </c>
      <c r="Q88" s="50" t="n"/>
      <c r="R88" s="49">
        <f>IF($A88="","",IFERROR($P88*$Q88,0))</f>
        <v/>
      </c>
      <c r="S88" s="18" t="n"/>
      <c r="T88" s="49">
        <f>IF($A88="","",IFERROR($R88/30,0))</f>
        <v/>
      </c>
      <c r="U88" s="49">
        <f>IF($A88="","",IFERROR($S88*$T88,0))</f>
        <v/>
      </c>
      <c r="V88" s="18" t="n"/>
      <c r="W88" s="18" t="n"/>
      <c r="X88" s="46" t="n"/>
      <c r="Y88" s="22" t="n"/>
    </row>
    <row r="89" ht="34" customHeight="1">
      <c r="A89" s="18" t="n"/>
      <c r="B89" s="19" t="n"/>
      <c r="C89" s="19" t="n"/>
      <c r="D89" s="20" t="n"/>
      <c r="E89" s="19" t="n"/>
      <c r="F89" s="19" t="n"/>
      <c r="G89" s="19" t="n"/>
      <c r="H89" s="46" t="n"/>
      <c r="I89" s="46" t="n"/>
      <c r="J89" s="19" t="n"/>
      <c r="K89" s="22" t="n"/>
      <c r="L89" s="46" t="n"/>
      <c r="M89" s="51">
        <f>IF($A89="","",IFERROR($L89+14,""))</f>
        <v/>
      </c>
      <c r="N89" s="48" t="n"/>
      <c r="O89" s="48" t="n"/>
      <c r="P89" s="52">
        <f>IF($A89="","",IFERROR($N89+$O89,0))</f>
        <v/>
      </c>
      <c r="Q89" s="50" t="n"/>
      <c r="R89" s="52">
        <f>IF($A89="","",IFERROR($P89*$Q89,0))</f>
        <v/>
      </c>
      <c r="S89" s="18" t="n"/>
      <c r="T89" s="52">
        <f>IF($A89="","",IFERROR($R89/30,0))</f>
        <v/>
      </c>
      <c r="U89" s="52">
        <f>IF($A89="","",IFERROR($S89*$T89,0))</f>
        <v/>
      </c>
      <c r="V89" s="18" t="n"/>
      <c r="W89" s="18" t="n"/>
      <c r="X89" s="46" t="n"/>
      <c r="Y89" s="22" t="n"/>
    </row>
    <row r="90" ht="34" customHeight="1">
      <c r="A90" s="18" t="n"/>
      <c r="B90" s="19" t="n"/>
      <c r="C90" s="19" t="n"/>
      <c r="D90" s="20" t="n"/>
      <c r="E90" s="19" t="n"/>
      <c r="F90" s="19" t="n"/>
      <c r="G90" s="19" t="n"/>
      <c r="H90" s="46" t="n"/>
      <c r="I90" s="46" t="n"/>
      <c r="J90" s="19" t="n"/>
      <c r="K90" s="22" t="n"/>
      <c r="L90" s="46" t="n"/>
      <c r="M90" s="47">
        <f>IF($A90="","",IFERROR($L90+14,""))</f>
        <v/>
      </c>
      <c r="N90" s="48" t="n"/>
      <c r="O90" s="48" t="n"/>
      <c r="P90" s="49">
        <f>IF($A90="","",IFERROR($N90+$O90,0))</f>
        <v/>
      </c>
      <c r="Q90" s="50" t="n"/>
      <c r="R90" s="49">
        <f>IF($A90="","",IFERROR($P90*$Q90,0))</f>
        <v/>
      </c>
      <c r="S90" s="18" t="n"/>
      <c r="T90" s="49">
        <f>IF($A90="","",IFERROR($R90/30,0))</f>
        <v/>
      </c>
      <c r="U90" s="49">
        <f>IF($A90="","",IFERROR($S90*$T90,0))</f>
        <v/>
      </c>
      <c r="V90" s="18" t="n"/>
      <c r="W90" s="18" t="n"/>
      <c r="X90" s="46" t="n"/>
      <c r="Y90" s="22" t="n"/>
    </row>
    <row r="91" ht="34" customHeight="1">
      <c r="A91" s="18" t="n"/>
      <c r="B91" s="19" t="n"/>
      <c r="C91" s="19" t="n"/>
      <c r="D91" s="20" t="n"/>
      <c r="E91" s="19" t="n"/>
      <c r="F91" s="19" t="n"/>
      <c r="G91" s="19" t="n"/>
      <c r="H91" s="46" t="n"/>
      <c r="I91" s="46" t="n"/>
      <c r="J91" s="19" t="n"/>
      <c r="K91" s="22" t="n"/>
      <c r="L91" s="46" t="n"/>
      <c r="M91" s="51">
        <f>IF($A91="","",IFERROR($L91+14,""))</f>
        <v/>
      </c>
      <c r="N91" s="48" t="n"/>
      <c r="O91" s="48" t="n"/>
      <c r="P91" s="52">
        <f>IF($A91="","",IFERROR($N91+$O91,0))</f>
        <v/>
      </c>
      <c r="Q91" s="50" t="n"/>
      <c r="R91" s="52">
        <f>IF($A91="","",IFERROR($P91*$Q91,0))</f>
        <v/>
      </c>
      <c r="S91" s="18" t="n"/>
      <c r="T91" s="52">
        <f>IF($A91="","",IFERROR($R91/30,0))</f>
        <v/>
      </c>
      <c r="U91" s="52">
        <f>IF($A91="","",IFERROR($S91*$T91,0))</f>
        <v/>
      </c>
      <c r="V91" s="18" t="n"/>
      <c r="W91" s="18" t="n"/>
      <c r="X91" s="46" t="n"/>
      <c r="Y91" s="22" t="n"/>
    </row>
    <row r="92" ht="34" customHeight="1">
      <c r="A92" s="18" t="n"/>
      <c r="B92" s="19" t="n"/>
      <c r="C92" s="19" t="n"/>
      <c r="D92" s="20" t="n"/>
      <c r="E92" s="19" t="n"/>
      <c r="F92" s="19" t="n"/>
      <c r="G92" s="19" t="n"/>
      <c r="H92" s="46" t="n"/>
      <c r="I92" s="46" t="n"/>
      <c r="J92" s="19" t="n"/>
      <c r="K92" s="22" t="n"/>
      <c r="L92" s="46" t="n"/>
      <c r="M92" s="47">
        <f>IF($A92="","",IFERROR($L92+14,""))</f>
        <v/>
      </c>
      <c r="N92" s="48" t="n"/>
      <c r="O92" s="48" t="n"/>
      <c r="P92" s="49">
        <f>IF($A92="","",IFERROR($N92+$O92,0))</f>
        <v/>
      </c>
      <c r="Q92" s="50" t="n"/>
      <c r="R92" s="49">
        <f>IF($A92="","",IFERROR($P92*$Q92,0))</f>
        <v/>
      </c>
      <c r="S92" s="18" t="n"/>
      <c r="T92" s="49">
        <f>IF($A92="","",IFERROR($R92/30,0))</f>
        <v/>
      </c>
      <c r="U92" s="49">
        <f>IF($A92="","",IFERROR($S92*$T92,0))</f>
        <v/>
      </c>
      <c r="V92" s="18" t="n"/>
      <c r="W92" s="18" t="n"/>
      <c r="X92" s="46" t="n"/>
      <c r="Y92" s="22" t="n"/>
    </row>
    <row r="93" ht="34" customHeight="1">
      <c r="A93" s="18" t="n"/>
      <c r="B93" s="19" t="n"/>
      <c r="C93" s="19" t="n"/>
      <c r="D93" s="20" t="n"/>
      <c r="E93" s="19" t="n"/>
      <c r="F93" s="19" t="n"/>
      <c r="G93" s="19" t="n"/>
      <c r="H93" s="46" t="n"/>
      <c r="I93" s="46" t="n"/>
      <c r="J93" s="19" t="n"/>
      <c r="K93" s="22" t="n"/>
      <c r="L93" s="46" t="n"/>
      <c r="M93" s="51">
        <f>IF($A93="","",IFERROR($L93+14,""))</f>
        <v/>
      </c>
      <c r="N93" s="48" t="n"/>
      <c r="O93" s="48" t="n"/>
      <c r="P93" s="52">
        <f>IF($A93="","",IFERROR($N93+$O93,0))</f>
        <v/>
      </c>
      <c r="Q93" s="50" t="n"/>
      <c r="R93" s="52">
        <f>IF($A93="","",IFERROR($P93*$Q93,0))</f>
        <v/>
      </c>
      <c r="S93" s="18" t="n"/>
      <c r="T93" s="52">
        <f>IF($A93="","",IFERROR($R93/30,0))</f>
        <v/>
      </c>
      <c r="U93" s="52">
        <f>IF($A93="","",IFERROR($S93*$T93,0))</f>
        <v/>
      </c>
      <c r="V93" s="18" t="n"/>
      <c r="W93" s="18" t="n"/>
      <c r="X93" s="46" t="n"/>
      <c r="Y93" s="22" t="n"/>
    </row>
    <row r="94" ht="34" customHeight="1">
      <c r="A94" s="18" t="n"/>
      <c r="B94" s="19" t="n"/>
      <c r="C94" s="19" t="n"/>
      <c r="D94" s="20" t="n"/>
      <c r="E94" s="19" t="n"/>
      <c r="F94" s="19" t="n"/>
      <c r="G94" s="19" t="n"/>
      <c r="H94" s="46" t="n"/>
      <c r="I94" s="46" t="n"/>
      <c r="J94" s="19" t="n"/>
      <c r="K94" s="22" t="n"/>
      <c r="L94" s="46" t="n"/>
      <c r="M94" s="47">
        <f>IF($A94="","",IFERROR($L94+14,""))</f>
        <v/>
      </c>
      <c r="N94" s="48" t="n"/>
      <c r="O94" s="48" t="n"/>
      <c r="P94" s="49">
        <f>IF($A94="","",IFERROR($N94+$O94,0))</f>
        <v/>
      </c>
      <c r="Q94" s="50" t="n"/>
      <c r="R94" s="49">
        <f>IF($A94="","",IFERROR($P94*$Q94,0))</f>
        <v/>
      </c>
      <c r="S94" s="18" t="n"/>
      <c r="T94" s="49">
        <f>IF($A94="","",IFERROR($R94/30,0))</f>
        <v/>
      </c>
      <c r="U94" s="49">
        <f>IF($A94="","",IFERROR($S94*$T94,0))</f>
        <v/>
      </c>
      <c r="V94" s="18" t="n"/>
      <c r="W94" s="18" t="n"/>
      <c r="X94" s="46" t="n"/>
      <c r="Y94" s="22" t="n"/>
    </row>
    <row r="95" ht="34" customHeight="1">
      <c r="A95" s="18" t="n"/>
      <c r="B95" s="19" t="n"/>
      <c r="C95" s="19" t="n"/>
      <c r="D95" s="20" t="n"/>
      <c r="E95" s="19" t="n"/>
      <c r="F95" s="19" t="n"/>
      <c r="G95" s="19" t="n"/>
      <c r="H95" s="46" t="n"/>
      <c r="I95" s="46" t="n"/>
      <c r="J95" s="19" t="n"/>
      <c r="K95" s="22" t="n"/>
      <c r="L95" s="46" t="n"/>
      <c r="M95" s="51">
        <f>IF($A95="","",IFERROR($L95+14,""))</f>
        <v/>
      </c>
      <c r="N95" s="48" t="n"/>
      <c r="O95" s="48" t="n"/>
      <c r="P95" s="52">
        <f>IF($A95="","",IFERROR($N95+$O95,0))</f>
        <v/>
      </c>
      <c r="Q95" s="50" t="n"/>
      <c r="R95" s="52">
        <f>IF($A95="","",IFERROR($P95*$Q95,0))</f>
        <v/>
      </c>
      <c r="S95" s="18" t="n"/>
      <c r="T95" s="52">
        <f>IF($A95="","",IFERROR($R95/30,0))</f>
        <v/>
      </c>
      <c r="U95" s="52">
        <f>IF($A95="","",IFERROR($S95*$T95,0))</f>
        <v/>
      </c>
      <c r="V95" s="18" t="n"/>
      <c r="W95" s="18" t="n"/>
      <c r="X95" s="46" t="n"/>
      <c r="Y95" s="22" t="n"/>
    </row>
    <row r="96" ht="34" customHeight="1">
      <c r="A96" s="18" t="n"/>
      <c r="B96" s="19" t="n"/>
      <c r="C96" s="19" t="n"/>
      <c r="D96" s="20" t="n"/>
      <c r="E96" s="19" t="n"/>
      <c r="F96" s="19" t="n"/>
      <c r="G96" s="19" t="n"/>
      <c r="H96" s="46" t="n"/>
      <c r="I96" s="46" t="n"/>
      <c r="J96" s="19" t="n"/>
      <c r="K96" s="22" t="n"/>
      <c r="L96" s="46" t="n"/>
      <c r="M96" s="47">
        <f>IF($A96="","",IFERROR($L96+14,""))</f>
        <v/>
      </c>
      <c r="N96" s="48" t="n"/>
      <c r="O96" s="48" t="n"/>
      <c r="P96" s="49">
        <f>IF($A96="","",IFERROR($N96+$O96,0))</f>
        <v/>
      </c>
      <c r="Q96" s="50" t="n"/>
      <c r="R96" s="49">
        <f>IF($A96="","",IFERROR($P96*$Q96,0))</f>
        <v/>
      </c>
      <c r="S96" s="18" t="n"/>
      <c r="T96" s="49">
        <f>IF($A96="","",IFERROR($R96/30,0))</f>
        <v/>
      </c>
      <c r="U96" s="49">
        <f>IF($A96="","",IFERROR($S96*$T96,0))</f>
        <v/>
      </c>
      <c r="V96" s="18" t="n"/>
      <c r="W96" s="18" t="n"/>
      <c r="X96" s="46" t="n"/>
      <c r="Y96" s="22" t="n"/>
    </row>
    <row r="97" ht="34" customHeight="1">
      <c r="A97" s="18" t="n"/>
      <c r="B97" s="19" t="n"/>
      <c r="C97" s="19" t="n"/>
      <c r="D97" s="20" t="n"/>
      <c r="E97" s="19" t="n"/>
      <c r="F97" s="19" t="n"/>
      <c r="G97" s="19" t="n"/>
      <c r="H97" s="46" t="n"/>
      <c r="I97" s="46" t="n"/>
      <c r="J97" s="19" t="n"/>
      <c r="K97" s="22" t="n"/>
      <c r="L97" s="46" t="n"/>
      <c r="M97" s="51">
        <f>IF($A97="","",IFERROR($L97+14,""))</f>
        <v/>
      </c>
      <c r="N97" s="48" t="n"/>
      <c r="O97" s="48" t="n"/>
      <c r="P97" s="52">
        <f>IF($A97="","",IFERROR($N97+$O97,0))</f>
        <v/>
      </c>
      <c r="Q97" s="50" t="n"/>
      <c r="R97" s="52">
        <f>IF($A97="","",IFERROR($P97*$Q97,0))</f>
        <v/>
      </c>
      <c r="S97" s="18" t="n"/>
      <c r="T97" s="52">
        <f>IF($A97="","",IFERROR($R97/30,0))</f>
        <v/>
      </c>
      <c r="U97" s="52">
        <f>IF($A97="","",IFERROR($S97*$T97,0))</f>
        <v/>
      </c>
      <c r="V97" s="18" t="n"/>
      <c r="W97" s="18" t="n"/>
      <c r="X97" s="46" t="n"/>
      <c r="Y97" s="22" t="n"/>
    </row>
    <row r="98" ht="34" customHeight="1">
      <c r="A98" s="18" t="n"/>
      <c r="B98" s="19" t="n"/>
      <c r="C98" s="19" t="n"/>
      <c r="D98" s="20" t="n"/>
      <c r="E98" s="19" t="n"/>
      <c r="F98" s="19" t="n"/>
      <c r="G98" s="19" t="n"/>
      <c r="H98" s="46" t="n"/>
      <c r="I98" s="46" t="n"/>
      <c r="J98" s="19" t="n"/>
      <c r="K98" s="22" t="n"/>
      <c r="L98" s="46" t="n"/>
      <c r="M98" s="47">
        <f>IF($A98="","",IFERROR($L98+14,""))</f>
        <v/>
      </c>
      <c r="N98" s="48" t="n"/>
      <c r="O98" s="48" t="n"/>
      <c r="P98" s="49">
        <f>IF($A98="","",IFERROR($N98+$O98,0))</f>
        <v/>
      </c>
      <c r="Q98" s="50" t="n"/>
      <c r="R98" s="49">
        <f>IF($A98="","",IFERROR($P98*$Q98,0))</f>
        <v/>
      </c>
      <c r="S98" s="18" t="n"/>
      <c r="T98" s="49">
        <f>IF($A98="","",IFERROR($R98/30,0))</f>
        <v/>
      </c>
      <c r="U98" s="49">
        <f>IF($A98="","",IFERROR($S98*$T98,0))</f>
        <v/>
      </c>
      <c r="V98" s="18" t="n"/>
      <c r="W98" s="18" t="n"/>
      <c r="X98" s="46" t="n"/>
      <c r="Y98" s="22" t="n"/>
    </row>
    <row r="99" ht="34" customHeight="1">
      <c r="A99" s="18" t="n"/>
      <c r="B99" s="19" t="n"/>
      <c r="C99" s="19" t="n"/>
      <c r="D99" s="20" t="n"/>
      <c r="E99" s="19" t="n"/>
      <c r="F99" s="19" t="n"/>
      <c r="G99" s="19" t="n"/>
      <c r="H99" s="46" t="n"/>
      <c r="I99" s="46" t="n"/>
      <c r="J99" s="19" t="n"/>
      <c r="K99" s="22" t="n"/>
      <c r="L99" s="46" t="n"/>
      <c r="M99" s="51">
        <f>IF($A99="","",IFERROR($L99+14,""))</f>
        <v/>
      </c>
      <c r="N99" s="48" t="n"/>
      <c r="O99" s="48" t="n"/>
      <c r="P99" s="52">
        <f>IF($A99="","",IFERROR($N99+$O99,0))</f>
        <v/>
      </c>
      <c r="Q99" s="50" t="n"/>
      <c r="R99" s="52">
        <f>IF($A99="","",IFERROR($P99*$Q99,0))</f>
        <v/>
      </c>
      <c r="S99" s="18" t="n"/>
      <c r="T99" s="52">
        <f>IF($A99="","",IFERROR($R99/30,0))</f>
        <v/>
      </c>
      <c r="U99" s="52">
        <f>IF($A99="","",IFERROR($S99*$T99,0))</f>
        <v/>
      </c>
      <c r="V99" s="18" t="n"/>
      <c r="W99" s="18" t="n"/>
      <c r="X99" s="46" t="n"/>
      <c r="Y99" s="22" t="n"/>
    </row>
    <row r="100" ht="34" customHeight="1">
      <c r="A100" s="18" t="n"/>
      <c r="B100" s="19" t="n"/>
      <c r="C100" s="19" t="n"/>
      <c r="D100" s="20" t="n"/>
      <c r="E100" s="19" t="n"/>
      <c r="F100" s="19" t="n"/>
      <c r="G100" s="19" t="n"/>
      <c r="H100" s="46" t="n"/>
      <c r="I100" s="46" t="n"/>
      <c r="J100" s="19" t="n"/>
      <c r="K100" s="22" t="n"/>
      <c r="L100" s="46" t="n"/>
      <c r="M100" s="47">
        <f>IF($A100="","",IFERROR($L100+14,""))</f>
        <v/>
      </c>
      <c r="N100" s="48" t="n"/>
      <c r="O100" s="48" t="n"/>
      <c r="P100" s="49">
        <f>IF($A100="","",IFERROR($N100+$O100,0))</f>
        <v/>
      </c>
      <c r="Q100" s="50" t="n"/>
      <c r="R100" s="49">
        <f>IF($A100="","",IFERROR($P100*$Q100,0))</f>
        <v/>
      </c>
      <c r="S100" s="18" t="n"/>
      <c r="T100" s="49">
        <f>IF($A100="","",IFERROR($R100/30,0))</f>
        <v/>
      </c>
      <c r="U100" s="49">
        <f>IF($A100="","",IFERROR($S100*$T100,0))</f>
        <v/>
      </c>
      <c r="V100" s="18" t="n"/>
      <c r="W100" s="18" t="n"/>
      <c r="X100" s="46" t="n"/>
      <c r="Y100" s="22" t="n"/>
    </row>
    <row r="101" ht="34" customHeight="1">
      <c r="A101" s="18" t="n"/>
      <c r="B101" s="19" t="n"/>
      <c r="C101" s="19" t="n"/>
      <c r="D101" s="20" t="n"/>
      <c r="E101" s="19" t="n"/>
      <c r="F101" s="19" t="n"/>
      <c r="G101" s="19" t="n"/>
      <c r="H101" s="46" t="n"/>
      <c r="I101" s="46" t="n"/>
      <c r="J101" s="19" t="n"/>
      <c r="K101" s="22" t="n"/>
      <c r="L101" s="46" t="n"/>
      <c r="M101" s="51">
        <f>IF($A101="","",IFERROR($L101+14,""))</f>
        <v/>
      </c>
      <c r="N101" s="48" t="n"/>
      <c r="O101" s="48" t="n"/>
      <c r="P101" s="52">
        <f>IF($A101="","",IFERROR($N101+$O101,0))</f>
        <v/>
      </c>
      <c r="Q101" s="50" t="n"/>
      <c r="R101" s="52">
        <f>IF($A101="","",IFERROR($P101*$Q101,0))</f>
        <v/>
      </c>
      <c r="S101" s="18" t="n"/>
      <c r="T101" s="52">
        <f>IF($A101="","",IFERROR($R101/30,0))</f>
        <v/>
      </c>
      <c r="U101" s="52">
        <f>IF($A101="","",IFERROR($S101*$T101,0))</f>
        <v/>
      </c>
      <c r="V101" s="18" t="n"/>
      <c r="W101" s="18" t="n"/>
      <c r="X101" s="46" t="n"/>
      <c r="Y101" s="22" t="n"/>
    </row>
  </sheetData>
  <autoFilter ref="A1:Y101"/>
  <conditionalFormatting sqref="V2:V101">
    <cfRule type="expression" priority="1" dxfId="0" stopIfTrue="1">
      <formula>V2="Offen"</formula>
    </cfRule>
    <cfRule type="expression" priority="2" dxfId="1" stopIfTrue="1">
      <formula>V2="Erledigt"</formula>
    </cfRule>
  </conditionalFormatting>
  <conditionalFormatting sqref="W2:W101">
    <cfRule type="expression" priority="3" dxfId="0" stopIfTrue="1">
      <formula>W2="Nein"</formula>
    </cfRule>
  </conditionalFormatting>
  <dataValidations count="8">
    <dataValidation sqref="J2:J101" showErrorMessage="1" showInputMessage="1" allowBlank="1" errorTitle="Ungültige Mangelkategorie" error="Bitte wählen Sie eine Kategorie aus der Liste." promptTitle="Mangelkategorie" prompt="Bitte passende Mangelkategorie auswählen." type="list">
      <formula1>"Heizungsausfall,Baulärm,Schimmel,Wasserschaden,Defekter Aufzug,Undichte Fenster,Warmwasserausfall,Feuchtigkeit,Geruchsbelästigung,Sonstiges"</formula1>
    </dataValidation>
    <dataValidation sqref="V2:V101" showErrorMessage="1" showInputMessage="1" allowBlank="1" errorTitle="Ungültiger Status" error="Bitte wählen Sie einen Status aus der Liste." type="list">
      <formula1>"Offen,Brief erstellt,Antwort erhalten,Erledigt"</formula1>
    </dataValidation>
    <dataValidation sqref="W2:W101" showErrorMessage="1" showInputMessage="1" allowBlank="1" errorTitle="Ungültige Auswahl" error="Bitte wählen Sie Ja, Nein oder Teilweise." type="list">
      <formula1>"Ja,Nein,Teilweise"</formula1>
    </dataValidation>
    <dataValidation sqref="H2:H101 I2:I101 L2:L101 X2:X101" showErrorMessage="1" showInputMessage="1" allowBlank="1" errorTitle="Ungültiges Datum" error="Bitte geben Sie ein gültiges Datum ein." type="date" operator="greaterThan">
      <formula1>0</formula1>
    </dataValidation>
    <dataValidation sqref="N2:O101" showErrorMessage="1" showInputMessage="1" allowBlank="1" errorTitle="Ungültiger Betrag" error="Bitte geben Sie einen Betrag größer oder gleich null ein." type="decimal" operator="greaterThanOrEqual">
      <formula1>0</formula1>
    </dataValidation>
    <dataValidation sqref="Q2:Q101" showErrorMessage="1" showInputMessage="1" allowBlank="1" errorTitle="Ungültige Minderungsquote" error="Bitte geben Sie eine Quote zwischen 0 % und 100 % ein." type="decimal" operator="between">
      <formula1>0</formula1>
      <formula2>1</formula2>
    </dataValidation>
    <dataValidation sqref="S2:S101" showErrorMessage="1" showInputMessage="1" allowBlank="1" errorTitle="Ungültige Tageszahl" error="Bitte geben Sie eine ganze Zahl größer oder gleich null ein." type="whole" operator="between">
      <formula1>0</formula1>
      <formula2>3660</formula2>
    </dataValidation>
    <dataValidation sqref="D2:D101" showErrorMessage="1" showInputMessage="1" allowBlank="1" errorTitle="Ungültige PLZ" error="Bitte geben Sie eine fünfstellige Postleitzahl ein." type="textLength" operator="equal">
      <formula1>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7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72" customWidth="1" min="2" max="2"/>
    <col width="4" customWidth="1" min="3" max="3"/>
    <col width="4" customWidth="1" min="4" max="4"/>
    <col width="4" customWidth="1" min="5" max="5"/>
    <col width="14" customWidth="1" min="6" max="6"/>
    <col width="24" customWidth="1" min="7" max="7"/>
    <col width="4" customWidth="1" min="8" max="8"/>
  </cols>
  <sheetData>
    <row r="1" ht="30" customHeight="1">
      <c r="A1" s="1" t="inlineStr">
        <is>
          <t>Briefvorlage zur Mängelanzeige und Mietminderung</t>
        </is>
      </c>
      <c r="B1" s="40" t="n"/>
      <c r="C1" s="40" t="n"/>
      <c r="D1" s="40" t="n"/>
      <c r="E1" s="40" t="n"/>
      <c r="F1" s="40" t="n"/>
      <c r="G1" s="40" t="n"/>
      <c r="H1" s="41" t="n"/>
    </row>
    <row r="2">
      <c r="A2" s="29" t="inlineStr">
        <is>
          <t>Fall-ID auswählen</t>
        </is>
      </c>
      <c r="B2" s="30" t="inlineStr">
        <is>
          <t>F-2026-001</t>
        </is>
      </c>
    </row>
    <row r="3"/>
    <row r="4">
      <c r="A4" s="29" t="inlineStr">
        <is>
          <t>Absender</t>
        </is>
      </c>
      <c r="B4" s="31">
        <f>IFERROR(VLOOKUP($B$2,'Fälle'!$A$2:$Y$101,2,FALSE),"")</f>
        <v/>
      </c>
      <c r="F4" s="29" t="inlineStr">
        <is>
          <t>Ort</t>
        </is>
      </c>
      <c r="G4" s="31">
        <f>IFERROR(VLOOKUP($B$2,'Fälle'!$A$2:$Y$101,5,FALSE),"")</f>
        <v/>
      </c>
    </row>
    <row r="5" ht="28" customHeight="1">
      <c r="A5" s="29" t="inlineStr">
        <is>
          <t>Anschrift</t>
        </is>
      </c>
      <c r="B5" s="31">
        <f>IFERROR(VLOOKUP($B$2,'Fälle'!$A$2:$Y$101,3,FALSE)&amp;", "&amp;VLOOKUP($B$2,'Fälle'!$A$2:$Y$101,4,FALSE)&amp;" "&amp;VLOOKUP($B$2,'Fälle'!$A$2:$Y$101,5,FALSE),"")</f>
        <v/>
      </c>
      <c r="F5" s="29" t="inlineStr">
        <is>
          <t>Datum</t>
        </is>
      </c>
      <c r="G5" s="53">
        <f>IF($B$2="","",TODAY())</f>
        <v/>
      </c>
    </row>
    <row r="6"/>
    <row r="7">
      <c r="A7" s="29" t="inlineStr">
        <is>
          <t>Empfänger</t>
        </is>
      </c>
      <c r="B7" s="31">
        <f>IFERROR(VLOOKUP($B$2,'Fälle'!$A$2:$Y$101,6,FALSE),"")</f>
        <v/>
      </c>
    </row>
    <row r="8">
      <c r="A8" s="29" t="inlineStr">
        <is>
          <t>Kontakt</t>
        </is>
      </c>
      <c r="B8" s="31">
        <f>IFERROR(VLOOKUP($B$2,'Fälle'!$A$2:$Y$101,7,FALSE),"")</f>
        <v/>
      </c>
    </row>
    <row r="9"/>
    <row r="10" ht="30" customHeight="1">
      <c r="A10" s="29" t="inlineStr">
        <is>
          <t>Betreff</t>
        </is>
      </c>
      <c r="B10" s="31" t="inlineStr">
        <is>
          <t>Anzeige eines Mangels und Ankündigung einer angemessenen Mietminderung</t>
        </is>
      </c>
    </row>
    <row r="11"/>
    <row r="12">
      <c r="B12" s="33" t="inlineStr">
        <is>
          <t>Sehr geehrte Damen und Herren,</t>
        </is>
      </c>
    </row>
    <row r="13"/>
    <row r="14" ht="42" customHeight="1">
      <c r="B14" s="34">
        <f>IF($B$2="","",CONCATENATE("hiermit zeige ich den folgenden Mangel in der von mir gemieteten Wohnung an: ",IFERROR(VLOOKUP($B$2,'Fälle'!$A$2:$Y$101,11,FALSE),""),". "))</f>
        <v/>
      </c>
    </row>
    <row r="15" ht="42" customHeight="1">
      <c r="B15" s="34">
        <f>IF($B$2="","",CONCATENATE("Der Mangel besteht seit dem ",IFERROR(TEXT(VLOOKUP($B$2,'Fälle'!$A$2:$Y$101,9,FALSE),"DD.MM.YYYY"),""),". Die bisherige Dauer und der Umfang sind von mir dokumentiert."))</f>
        <v/>
      </c>
    </row>
    <row r="16" ht="42" customHeight="1">
      <c r="B16" s="34">
        <f>IF($B$2="","",CONCATENATE("Meine Mängelanzeige datiert vom ",IFERROR(TEXT(VLOOKUP($B$2,'Fälle'!$A$2:$Y$101,12,FALSE),"DD.MM.YYYY"),""),". Ich bitte um Beseitigung des Mangels bis zum ",IFERROR(TEXT(VLOOKUP($B$2,'Fälle'!$A$2:$Y$101,13,FALSE),"DD.MM.YYYY"),""),". "))</f>
        <v/>
      </c>
    </row>
    <row r="17" ht="42" customHeight="1">
      <c r="B17" s="34">
        <f>IF($B$2="","",CONCATENATE("Für die Dauer der Beeinträchtigung kündige ich vorsorglich eine angemessene Mietminderung in Höhe von ",IFERROR(TEXT(VLOOKUP($B$2,'Fälle'!$A$2:$Y$101,17,FALSE),"0.00%"),"")," und einen rechnerischen monatlichen Betrag von ",IFERROR(TEXT(VLOOKUP($B$2,'Fälle'!$A$2:$Y$101,18,FALSE),"#.##0,00 €"),"")," an."))</f>
        <v/>
      </c>
    </row>
    <row r="18" ht="42" customHeight="1">
      <c r="B18" s="34" t="inlineStr">
        <is>
          <t>Die Angaben erfolgen unter Vorbehalt einer Anpassung nach Dauer und Umfang des Mangels. Der Hinweis auf §§ 536 ff. BGB stellt keine verbindliche rechtliche Bewertung dar.</t>
        </is>
      </c>
    </row>
    <row r="19" ht="42" customHeight="1">
      <c r="B19" s="34" t="inlineStr">
        <is>
          <t>Bitte bestätigen Sie den Eingang dieser Anzeige sowie die geplanten Maßnahmen schriftlich.</t>
        </is>
      </c>
    </row>
    <row r="20"/>
    <row r="21">
      <c r="B21" s="33" t="inlineStr">
        <is>
          <t>Mit freundlichen Grüßen</t>
        </is>
      </c>
    </row>
    <row r="22"/>
    <row r="23">
      <c r="B23" s="35">
        <f>IFERROR(VLOOKUP($B$2,'Fälle'!$A$2:$Y$101,2,FALSE),"")</f>
        <v/>
      </c>
    </row>
    <row r="24"/>
    <row r="25">
      <c r="B25" s="33" t="inlineStr">
        <is>
          <t>Unterschrift</t>
        </is>
      </c>
    </row>
    <row r="26"/>
    <row r="27" ht="34" customHeight="1">
      <c r="B27" s="36" t="inlineStr">
        <is>
          <t>Organisatorische Vorlage: Bitte lassen Sie die konkrete Minderungsquote und das weitere Vorgehen bei Bedarf rechtlich prüfen.</t>
        </is>
      </c>
    </row>
  </sheetData>
  <mergeCells count="1">
    <mergeCell ref="A1:H1"/>
  </mergeCells>
  <dataValidations count="1">
    <dataValidation sqref="B2" showErrorMessage="1" showInputMessage="1" allowBlank="1" errorTitle="Ungültige Fall-ID" error="Bitte wählen Sie eine Fall-ID aus der Liste." type="list">
      <formula1>'Fälle'!$A$2:$A$101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08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0" customHeight="1">
      <c r="A1" s="1" t="inlineStr">
        <is>
          <t>Hinweise zur Nutzung der Arbeitsmappe</t>
        </is>
      </c>
      <c r="B1" s="40" t="n"/>
      <c r="C1" s="40" t="n"/>
      <c r="D1" s="40" t="n"/>
      <c r="E1" s="40" t="n"/>
      <c r="F1" s="40" t="n"/>
      <c r="G1" s="40" t="n"/>
      <c r="H1" s="41" t="n"/>
    </row>
    <row r="2"/>
    <row r="3">
      <c r="A3" s="4" t="inlineStr">
        <is>
          <t>Thema</t>
        </is>
      </c>
      <c r="B3" s="4" t="inlineStr">
        <is>
          <t>Hinweis</t>
        </is>
      </c>
    </row>
    <row r="4" ht="48" customHeight="1">
      <c r="A4" s="37" t="inlineStr">
        <is>
          <t>Erfassung von Mängeln</t>
        </is>
      </c>
      <c r="B4" s="38" t="inlineStr">
        <is>
          <t>Erfassen Sie jeden Mangel zeitnah mit Beginn, Beschreibung, Mängelanzeige, Frist und Kommunikationsverlauf im Blatt „Fälle“.</t>
        </is>
      </c>
    </row>
    <row r="5" ht="48" customHeight="1">
      <c r="A5" s="39" t="inlineStr">
        <is>
          <t>Beweismittel</t>
        </is>
      </c>
      <c r="B5" s="34" t="inlineStr">
        <is>
          <t>Bewahren Sie Fotos, Videos, Schriftverkehr, Lärmprotokolle und Handwerkerberichte geordnet auf. Vermerken Sie im Feld „Beweismittel vorhanden“, welche Unterlagen vorliegen.</t>
        </is>
      </c>
    </row>
    <row r="6" ht="48" customHeight="1">
      <c r="A6" s="37" t="inlineStr">
        <is>
          <t>Berechnung als Orientierung</t>
        </is>
      </c>
      <c r="B6" s="38" t="inlineStr">
        <is>
          <t>Die vorgeschlagene Minderungsquote und die rechnerischen Beträge sind ausschließlich organisatorische Orientierungshilfen. Sie stellen keine verbindliche rechtliche Einschätzung dar.</t>
        </is>
      </c>
    </row>
    <row r="7" ht="48" customHeight="1">
      <c r="A7" s="39" t="inlineStr">
        <is>
          <t>Miete und Tage</t>
        </is>
      </c>
      <c r="B7" s="34" t="inlineStr">
        <is>
          <t>Die Warmmiete ergibt sich aus Kaltmiete und Nebenkostenvorauszahlung. Der rechnerische Tagesbetrag teilt den monatlichen Minderungsbetrag durch 30 und wird mit den betroffenen Tagen multipliziert.</t>
        </is>
      </c>
    </row>
    <row r="8" ht="48" customHeight="1">
      <c r="A8" s="37" t="inlineStr">
        <is>
          <t>Angemessene Minderungsquote</t>
        </is>
      </c>
      <c r="B8" s="38" t="inlineStr">
        <is>
          <t>Prüfen Sie die Quote anhand von Art, Dauer und Umfang der Beeinträchtigung. Dokumentieren Sie Änderungen des Mangels und passen Sie die Einschätzung bei Bedarf an.</t>
        </is>
      </c>
    </row>
    <row r="9" ht="48" customHeight="1">
      <c r="A9" s="39" t="inlineStr">
        <is>
          <t>Fristsetzung und Nachverfolgung</t>
        </is>
      </c>
      <c r="B9" s="34" t="inlineStr">
        <is>
          <t>Die Frist wird im Blatt „Fälle“ standardmäßig 14 Tage nach der Mängelanzeige berechnet. Prüfen Sie, ob diese Frist im Einzelfall angemessen ist, und dokumentieren Sie Antworten.</t>
        </is>
      </c>
    </row>
    <row r="10" ht="48" customHeight="1">
      <c r="A10" s="37" t="inlineStr">
        <is>
          <t>Datenschutz gemäß DSGVO</t>
        </is>
      </c>
      <c r="B10" s="38" t="inlineStr">
        <is>
          <t>Verarbeiten Sie personenbezogene Daten, Kontaktdaten und Nachweise nur zweckgebunden. Beschränken Sie den Zugriff auf die Arbeitsmappe und löschen Sie Daten, wenn sie nicht mehr benötigt werden.</t>
        </is>
      </c>
    </row>
    <row r="11" ht="48" customHeight="1">
      <c r="A11" s="39" t="inlineStr">
        <is>
          <t>Rechtliche Beratung</t>
        </is>
      </c>
      <c r="B11" s="34" t="inlineStr">
        <is>
          <t>Bei Unsicherheiten zu Minderungsquote, Fristsetzung oder weiteren Schritten empfiehlt sich die Beratung durch einen Mieterverein oder eine Fachanwaltskanzlei.</t>
        </is>
      </c>
    </row>
  </sheetData>
  <autoFilter ref="A3:B11"/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2026-09-11T09:17:37Z</dcterms:created>
  <dcterms:modified xmlns:dcterms="http://purl.org/dc/terms/" xmlns:xsi="http://www.w3.org/2001/XMLSchema-instance" xsi:type="dcterms:W3CDTF">2026-09-11T09:17:37Z</dcterms:modified>
</cp:coreProperties>
</file>