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utionsdaten" sheetId="1" state="visible" r:id="rId1"/>
    <sheet xmlns:r="http://schemas.openxmlformats.org/officeDocument/2006/relationships" name="Rückzahlungsbrief" sheetId="2" state="visible" r:id="rId2"/>
    <sheet xmlns:r="http://schemas.openxmlformats.org/officeDocument/2006/relationships" name="Übersicht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0" hidden="1">'Kautionsdaten'!$A$1:$S$101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.##0,00 &quot;€&quot;"/>
    <numFmt numFmtId="166" formatCode="0,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2C4C73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0" fillId="6" borderId="1" pivotButton="0" quotePrefix="0" xfId="0"/>
    <xf numFmtId="0" fontId="4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left" vertical="center"/>
    </xf>
    <xf numFmtId="0" fontId="1" fillId="6" borderId="1" pivotButton="0" quotePrefix="0" xfId="0"/>
    <xf numFmtId="0" fontId="2" fillId="5" borderId="1" applyAlignment="1" pivotButton="0" quotePrefix="0" xfId="0">
      <alignment horizontal="left" vertical="top" wrapText="1"/>
    </xf>
    <xf numFmtId="165" fontId="4" fillId="3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92400E"/>
        <sz val="10"/>
      </font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Kaution und Rückzahlungsbetrag je Vorgang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'Übersicht'!K4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solidFill>
                <a:srgbClr val="1E3A5F"/>
              </a:solidFill>
              <a:prstDash val="solid"/>
            </a:ln>
          </spPr>
          <cat>
            <numRef>
              <f>'Übersicht'!$J$5:$J$104</f>
            </numRef>
          </cat>
          <val>
            <numRef>
              <f>'Übersicht'!$K$5:$K$104</f>
            </numRef>
          </val>
        </ser>
        <ser>
          <idx val="1"/>
          <order val="1"/>
          <tx>
            <strRef>
              <f>'Übersicht'!L4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solidFill>
                <a:srgbClr val="22C55E"/>
              </a:solidFill>
              <a:prstDash val="solid"/>
            </a:ln>
          </spPr>
          <cat>
            <numRef>
              <f>'Übersicht'!$J$5:$J$104</f>
            </numRef>
          </cat>
          <val>
            <numRef>
              <f>'Übersicht'!$L$5:$L$104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Vorgangs-Nr.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Statusverteilung</a:t>
            </a:r>
          </a:p>
        </rich>
      </tx>
    </title>
    <plotArea>
      <pieChart>
        <varyColors val="1"/>
        <ser>
          <idx val="0"/>
          <order val="0"/>
          <tx>
            <strRef>
              <f>'Übersicht'!B13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'Übersicht'!$A$14:$A$16</f>
            </numRef>
          </cat>
          <val>
            <numRef>
              <f>'Übersicht'!$B$14:$B$16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19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19</row>
      <rowOff>0</rowOff>
    </from>
    <ext cx="432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9" customWidth="1" min="3" max="3"/>
    <col width="10" customWidth="1" min="4" max="4"/>
    <col width="16" customWidth="1" min="5" max="5"/>
    <col width="23" customWidth="1" min="6" max="6"/>
    <col width="16" customWidth="1" min="7" max="7"/>
    <col width="16" customWidth="1" min="8" max="8"/>
    <col width="18" customWidth="1" min="9" max="9"/>
    <col width="18" customWidth="1" min="10" max="10"/>
    <col width="27" customWidth="1" min="11" max="11"/>
    <col width="25" customWidth="1" min="12" max="12"/>
    <col width="17" customWidth="1" min="13" max="13"/>
    <col width="18" customWidth="1" min="14" max="14"/>
    <col width="17" customWidth="1" min="15" max="15"/>
    <col width="22" customWidth="1" min="16" max="16"/>
    <col width="18" customWidth="1" min="17" max="17"/>
    <col width="18" customWidth="1" min="18" max="18"/>
    <col width="42" customWidth="1" min="19" max="19"/>
  </cols>
  <sheetData>
    <row r="1" ht="34" customHeight="1">
      <c r="A1" s="1" t="inlineStr">
        <is>
          <t>Vorgangs-Nr.</t>
        </is>
      </c>
      <c r="B1" s="1" t="inlineStr">
        <is>
          <t>Mietername</t>
        </is>
      </c>
      <c r="C1" s="1" t="inlineStr">
        <is>
          <t>Straße und Hausnummer</t>
        </is>
      </c>
      <c r="D1" s="1" t="inlineStr">
        <is>
          <t>PLZ</t>
        </is>
      </c>
      <c r="E1" s="1" t="inlineStr">
        <is>
          <t>Ort</t>
        </is>
      </c>
      <c r="F1" s="1" t="inlineStr">
        <is>
          <t>Mietobjekt / Wohnungs-Nr.</t>
        </is>
      </c>
      <c r="G1" s="1" t="inlineStr">
        <is>
          <t>Mietvertragsbeginn</t>
        </is>
      </c>
      <c r="H1" s="1" t="inlineStr">
        <is>
          <t>Mietvertragsende</t>
        </is>
      </c>
      <c r="I1" s="1" t="inlineStr">
        <is>
          <t>Wohnungsübergabe am</t>
        </is>
      </c>
      <c r="J1" s="1" t="inlineStr">
        <is>
          <t>Ursprüngliche Kaution</t>
        </is>
      </c>
      <c r="K1" s="1" t="inlineStr">
        <is>
          <t>Einbehaltene Betriebskosten-Vorauszahlung</t>
        </is>
      </c>
      <c r="L1" s="1" t="inlineStr">
        <is>
          <t>Sonstige berechtigte Abzüge</t>
        </is>
      </c>
      <c r="M1" s="1" t="inlineStr">
        <is>
          <t>Zinsen / Guthaben</t>
        </is>
      </c>
      <c r="N1" s="1" t="inlineStr">
        <is>
          <t>Rückzahlungsbetrag</t>
        </is>
      </c>
      <c r="O1" s="1" t="inlineStr">
        <is>
          <t>Rückzahlungsdatum</t>
        </is>
      </c>
      <c r="P1" s="1" t="inlineStr">
        <is>
          <t>Status</t>
        </is>
      </c>
      <c r="Q1" s="1" t="inlineStr">
        <is>
          <t>Tage seit Übergabe</t>
        </is>
      </c>
      <c r="R1" s="1" t="inlineStr">
        <is>
          <t>Rückzahlungsquote</t>
        </is>
      </c>
      <c r="S1" s="1" t="inlineStr">
        <is>
          <t>Bemerkung</t>
        </is>
      </c>
    </row>
    <row r="2">
      <c r="A2" s="2" t="inlineStr">
        <is>
          <t>K-2026-001</t>
        </is>
      </c>
      <c r="B2" s="3" t="inlineStr">
        <is>
          <t>Thomas Müller</t>
        </is>
      </c>
      <c r="C2" s="3" t="inlineStr">
        <is>
          <t>Friedrichstraße 118</t>
        </is>
      </c>
      <c r="D2" s="2" t="inlineStr">
        <is>
          <t>10117</t>
        </is>
      </c>
      <c r="E2" s="2" t="inlineStr">
        <is>
          <t>Berlin</t>
        </is>
      </c>
      <c r="F2" s="3" t="inlineStr">
        <is>
          <t>WE 12, 3. OG</t>
        </is>
      </c>
      <c r="G2" s="4" t="n">
        <v>46031</v>
      </c>
      <c r="H2" s="4" t="n">
        <v>46106</v>
      </c>
      <c r="I2" s="4" t="n">
        <v>46108</v>
      </c>
      <c r="J2" s="5" t="n">
        <v>2400</v>
      </c>
      <c r="K2" s="5" t="n">
        <v>0</v>
      </c>
      <c r="L2" s="5" t="n">
        <v>0</v>
      </c>
      <c r="M2" s="5" t="n">
        <v>12.6</v>
      </c>
      <c r="N2" s="6">
        <f>IF('Kautionsdaten'!$A2="","",'Kautionsdaten'!$J2+'Kautionsdaten'!$M2-'Kautionsdaten'!$K2-'Kautionsdaten'!$L2)</f>
        <v/>
      </c>
      <c r="O2" s="4" t="n">
        <v>46127</v>
      </c>
      <c r="P2" s="7">
        <f>IF(OR('Kautionsdaten'!$A2="",'Kautionsdaten'!$H2=""),"",IF('Kautionsdaten'!$O2&lt;&gt;"","Ausgezahlt",IF(TODAY()-'Kautionsdaten'!$H2&gt;180,"Prüfung erforderlich","Offen")))</f>
        <v/>
      </c>
      <c r="Q2" s="8">
        <f>IF('Kautionsdaten'!$I2="","",TODAY()-'Kautionsdaten'!$I2)</f>
        <v/>
      </c>
      <c r="R2" s="9">
        <f>IF('Kautionsdaten'!$A2="","",IFERROR('Kautionsdaten'!$N2/'Kautionsdaten'!$J2,0))</f>
        <v/>
      </c>
      <c r="S2" s="3" t="inlineStr">
        <is>
          <t>Vollständige Rückzahlung nach Wohnungsübergabe</t>
        </is>
      </c>
    </row>
    <row r="3">
      <c r="A3" s="2" t="inlineStr">
        <is>
          <t>K-2026-002</t>
        </is>
      </c>
      <c r="B3" s="3" t="inlineStr">
        <is>
          <t>Sabine Schneider</t>
        </is>
      </c>
      <c r="C3" s="3" t="inlineStr">
        <is>
          <t>Leopoldstraße 52</t>
        </is>
      </c>
      <c r="D3" s="2" t="inlineStr">
        <is>
          <t>80802</t>
        </is>
      </c>
      <c r="E3" s="2" t="inlineStr">
        <is>
          <t>München</t>
        </is>
      </c>
      <c r="F3" s="3" t="inlineStr">
        <is>
          <t>WE 07, 2. OG</t>
        </is>
      </c>
      <c r="G3" s="4" t="n">
        <v>46056</v>
      </c>
      <c r="H3" s="4" t="n">
        <v>46141</v>
      </c>
      <c r="I3" s="4" t="n">
        <v>46143</v>
      </c>
      <c r="J3" s="5" t="n">
        <v>3000</v>
      </c>
      <c r="K3" s="5" t="n">
        <v>450</v>
      </c>
      <c r="L3" s="5" t="n">
        <v>0</v>
      </c>
      <c r="M3" s="5" t="n">
        <v>15.2</v>
      </c>
      <c r="N3" s="6">
        <f>IF('Kautionsdaten'!$A3="","",'Kautionsdaten'!$J3+'Kautionsdaten'!$M3-'Kautionsdaten'!$K3-'Kautionsdaten'!$L3)</f>
        <v/>
      </c>
      <c r="O3" s="4" t="n"/>
      <c r="P3" s="7">
        <f>IF(OR('Kautionsdaten'!$A3="",'Kautionsdaten'!$H3=""),"",IF('Kautionsdaten'!$O3&lt;&gt;"","Ausgezahlt",IF(TODAY()-'Kautionsdaten'!$H3&gt;180,"Prüfung erforderlich","Offen")))</f>
        <v/>
      </c>
      <c r="Q3" s="8">
        <f>IF('Kautionsdaten'!$I3="","",TODAY()-'Kautionsdaten'!$I3)</f>
        <v/>
      </c>
      <c r="R3" s="9">
        <f>IF('Kautionsdaten'!$A3="","",IFERROR('Kautionsdaten'!$N3/'Kautionsdaten'!$J3,0))</f>
        <v/>
      </c>
      <c r="S3" s="3" t="inlineStr">
        <is>
          <t>Vorläufiger Einbehalt bis Betriebskostenabrechnung 2026</t>
        </is>
      </c>
    </row>
    <row r="4">
      <c r="A4" s="2" t="inlineStr">
        <is>
          <t>K-2026-003</t>
        </is>
      </c>
      <c r="B4" s="3" t="inlineStr">
        <is>
          <t>Michael Fischer</t>
        </is>
      </c>
      <c r="C4" s="3" t="inlineStr">
        <is>
          <t>Lange Reihe 81</t>
        </is>
      </c>
      <c r="D4" s="2" t="inlineStr">
        <is>
          <t>20099</t>
        </is>
      </c>
      <c r="E4" s="2" t="inlineStr">
        <is>
          <t>Hamburg</t>
        </is>
      </c>
      <c r="F4" s="3" t="inlineStr">
        <is>
          <t>WE 04, 1. OG</t>
        </is>
      </c>
      <c r="G4" s="4" t="n">
        <v>46034</v>
      </c>
      <c r="H4" s="4" t="n">
        <v>46056</v>
      </c>
      <c r="I4" s="4" t="n">
        <v>46058</v>
      </c>
      <c r="J4" s="5" t="n">
        <v>1800</v>
      </c>
      <c r="K4" s="5" t="n">
        <v>0</v>
      </c>
      <c r="L4" s="5" t="n">
        <v>0</v>
      </c>
      <c r="M4" s="5" t="n">
        <v>9.85</v>
      </c>
      <c r="N4" s="6">
        <f>IF('Kautionsdaten'!$A4="","",'Kautionsdaten'!$J4+'Kautionsdaten'!$M4-'Kautionsdaten'!$K4-'Kautionsdaten'!$L4)</f>
        <v/>
      </c>
      <c r="O4" s="4" t="n">
        <v>46066</v>
      </c>
      <c r="P4" s="7">
        <f>IF(OR('Kautionsdaten'!$A4="",'Kautionsdaten'!$H4=""),"",IF('Kautionsdaten'!$O4&lt;&gt;"","Ausgezahlt",IF(TODAY()-'Kautionsdaten'!$H4&gt;180,"Prüfung erforderlich","Offen")))</f>
        <v/>
      </c>
      <c r="Q4" s="8">
        <f>IF('Kautionsdaten'!$I4="","",TODAY()-'Kautionsdaten'!$I4)</f>
        <v/>
      </c>
      <c r="R4" s="9">
        <f>IF('Kautionsdaten'!$A4="","",IFERROR('Kautionsdaten'!$N4/'Kautionsdaten'!$J4,0))</f>
        <v/>
      </c>
      <c r="S4" s="3" t="inlineStr">
        <is>
          <t>Vollständig ausgezahlt</t>
        </is>
      </c>
    </row>
    <row r="5">
      <c r="A5" s="2" t="inlineStr">
        <is>
          <t>K-2026-004</t>
        </is>
      </c>
      <c r="B5" s="3" t="inlineStr">
        <is>
          <t>Andrea Weber</t>
        </is>
      </c>
      <c r="C5" s="3" t="inlineStr">
        <is>
          <t>Aachener Straße 214</t>
        </is>
      </c>
      <c r="D5" s="2" t="inlineStr">
        <is>
          <t>50931</t>
        </is>
      </c>
      <c r="E5" s="2" t="inlineStr">
        <is>
          <t>Köln</t>
        </is>
      </c>
      <c r="F5" s="3" t="inlineStr">
        <is>
          <t>WE 19, 4. OG</t>
        </is>
      </c>
      <c r="G5" s="4" t="n">
        <v>46046</v>
      </c>
      <c r="H5" s="4" t="n">
        <v>46081</v>
      </c>
      <c r="I5" s="4" t="n">
        <v>46083</v>
      </c>
      <c r="J5" s="5" t="n">
        <v>2100</v>
      </c>
      <c r="K5" s="5" t="n">
        <v>0</v>
      </c>
      <c r="L5" s="5" t="n">
        <v>120</v>
      </c>
      <c r="M5" s="5" t="n">
        <v>11</v>
      </c>
      <c r="N5" s="6">
        <f>IF('Kautionsdaten'!$A5="","",'Kautionsdaten'!$J5+'Kautionsdaten'!$M5-'Kautionsdaten'!$K5-'Kautionsdaten'!$L5)</f>
        <v/>
      </c>
      <c r="O5" s="4" t="n">
        <v>46129</v>
      </c>
      <c r="P5" s="7">
        <f>IF(OR('Kautionsdaten'!$A5="",'Kautionsdaten'!$H5=""),"",IF('Kautionsdaten'!$O5&lt;&gt;"","Ausgezahlt",IF(TODAY()-'Kautionsdaten'!$H5&gt;180,"Prüfung erforderlich","Offen")))</f>
        <v/>
      </c>
      <c r="Q5" s="8">
        <f>IF('Kautionsdaten'!$I5="","",TODAY()-'Kautionsdaten'!$I5)</f>
        <v/>
      </c>
      <c r="R5" s="9">
        <f>IF('Kautionsdaten'!$A5="","",IFERROR('Kautionsdaten'!$N5/'Kautionsdaten'!$J5,0))</f>
        <v/>
      </c>
      <c r="S5" s="3" t="inlineStr">
        <is>
          <t>Endreinigung gemäß Wohnungsübergabeprotokoll</t>
        </is>
      </c>
    </row>
    <row r="6">
      <c r="A6" s="2" t="inlineStr">
        <is>
          <t>K-2026-005</t>
        </is>
      </c>
      <c r="B6" s="3" t="inlineStr">
        <is>
          <t>Stefan Wagner</t>
        </is>
      </c>
      <c r="C6" s="3" t="inlineStr">
        <is>
          <t>Mainzer Landstraße 145</t>
        </is>
      </c>
      <c r="D6" s="2" t="inlineStr">
        <is>
          <t>60327</t>
        </is>
      </c>
      <c r="E6" s="2" t="inlineStr">
        <is>
          <t>Frankfurt am Main</t>
        </is>
      </c>
      <c r="F6" s="3" t="inlineStr">
        <is>
          <t>WE 31, 5. OG</t>
        </is>
      </c>
      <c r="G6" s="4" t="n">
        <v>46066</v>
      </c>
      <c r="H6" s="4" t="n">
        <v>46111</v>
      </c>
      <c r="I6" s="4" t="n">
        <v>46113</v>
      </c>
      <c r="J6" s="5" t="n">
        <v>2750</v>
      </c>
      <c r="K6" s="5" t="n">
        <v>0</v>
      </c>
      <c r="L6" s="5" t="n">
        <v>0</v>
      </c>
      <c r="M6" s="5" t="n">
        <v>18.4</v>
      </c>
      <c r="N6" s="6">
        <f>IF('Kautionsdaten'!$A6="","",'Kautionsdaten'!$J6+'Kautionsdaten'!$M6-'Kautionsdaten'!$K6-'Kautionsdaten'!$L6)</f>
        <v/>
      </c>
      <c r="O6" s="4" t="n">
        <v>46158</v>
      </c>
      <c r="P6" s="7">
        <f>IF(OR('Kautionsdaten'!$A6="",'Kautionsdaten'!$H6=""),"",IF('Kautionsdaten'!$O6&lt;&gt;"","Ausgezahlt",IF(TODAY()-'Kautionsdaten'!$H6&gt;180,"Prüfung erforderlich","Offen")))</f>
        <v/>
      </c>
      <c r="Q6" s="8">
        <f>IF('Kautionsdaten'!$I6="","",TODAY()-'Kautionsdaten'!$I6)</f>
        <v/>
      </c>
      <c r="R6" s="9">
        <f>IF('Kautionsdaten'!$A6="","",IFERROR('Kautionsdaten'!$N6/'Kautionsdaten'!$J6,0))</f>
        <v/>
      </c>
      <c r="S6" s="3" t="inlineStr">
        <is>
          <t>Zinsen aus Mietkautionskonto berücksichtigt</t>
        </is>
      </c>
    </row>
    <row r="7">
      <c r="A7" s="2" t="inlineStr">
        <is>
          <t>K-2026-006</t>
        </is>
      </c>
      <c r="B7" s="3" t="inlineStr">
        <is>
          <t>Petra Becker</t>
        </is>
      </c>
      <c r="C7" s="3" t="inlineStr">
        <is>
          <t>Rotebühlstraße 94</t>
        </is>
      </c>
      <c r="D7" s="2" t="inlineStr">
        <is>
          <t>70178</t>
        </is>
      </c>
      <c r="E7" s="2" t="inlineStr">
        <is>
          <t>Stuttgart</t>
        </is>
      </c>
      <c r="F7" s="3" t="inlineStr">
        <is>
          <t>WE 08, 2. OG</t>
        </is>
      </c>
      <c r="G7" s="4" t="n">
        <v>46086</v>
      </c>
      <c r="H7" s="4" t="n">
        <v>46174</v>
      </c>
      <c r="I7" s="4" t="n">
        <v>46176</v>
      </c>
      <c r="J7" s="5" t="n">
        <v>2400</v>
      </c>
      <c r="K7" s="5" t="n">
        <v>300</v>
      </c>
      <c r="L7" s="5" t="n">
        <v>0</v>
      </c>
      <c r="M7" s="5" t="n">
        <v>14.1</v>
      </c>
      <c r="N7" s="6">
        <f>IF('Kautionsdaten'!$A7="","",'Kautionsdaten'!$J7+'Kautionsdaten'!$M7-'Kautionsdaten'!$K7-'Kautionsdaten'!$L7)</f>
        <v/>
      </c>
      <c r="O7" s="4" t="n"/>
      <c r="P7" s="7">
        <f>IF(OR('Kautionsdaten'!$A7="",'Kautionsdaten'!$H7=""),"",IF('Kautionsdaten'!$O7&lt;&gt;"","Ausgezahlt",IF(TODAY()-'Kautionsdaten'!$H7&gt;180,"Prüfung erforderlich","Offen")))</f>
        <v/>
      </c>
      <c r="Q7" s="8">
        <f>IF('Kautionsdaten'!$I7="","",TODAY()-'Kautionsdaten'!$I7)</f>
        <v/>
      </c>
      <c r="R7" s="9">
        <f>IF('Kautionsdaten'!$A7="","",IFERROR('Kautionsdaten'!$N7/'Kautionsdaten'!$J7,0))</f>
        <v/>
      </c>
      <c r="S7" s="3" t="inlineStr">
        <is>
          <t>Betriebskostenrückbehalt gemäß Mietvertrag</t>
        </is>
      </c>
    </row>
    <row r="8">
      <c r="A8" s="2" t="inlineStr">
        <is>
          <t>K-2026-007</t>
        </is>
      </c>
      <c r="B8" s="3" t="inlineStr">
        <is>
          <t>Andreas Hoffmann</t>
        </is>
      </c>
      <c r="C8" s="3" t="inlineStr">
        <is>
          <t>Königsallee 39</t>
        </is>
      </c>
      <c r="D8" s="2" t="inlineStr">
        <is>
          <t>40212</t>
        </is>
      </c>
      <c r="E8" s="2" t="inlineStr">
        <is>
          <t>Düsseldorf</t>
        </is>
      </c>
      <c r="F8" s="3" t="inlineStr">
        <is>
          <t>WE 15, 3. OG</t>
        </is>
      </c>
      <c r="G8" s="4" t="n">
        <v>46038</v>
      </c>
      <c r="H8" s="4" t="n">
        <v>46051</v>
      </c>
      <c r="I8" s="4" t="n">
        <v>46053</v>
      </c>
      <c r="J8" s="5" t="n">
        <v>1950</v>
      </c>
      <c r="K8" s="5" t="n">
        <v>0</v>
      </c>
      <c r="L8" s="5" t="n">
        <v>0</v>
      </c>
      <c r="M8" s="5" t="n">
        <v>8.6</v>
      </c>
      <c r="N8" s="6">
        <f>IF('Kautionsdaten'!$A8="","",'Kautionsdaten'!$J8+'Kautionsdaten'!$M8-'Kautionsdaten'!$K8-'Kautionsdaten'!$L8)</f>
        <v/>
      </c>
      <c r="O8" s="4" t="n">
        <v>46094</v>
      </c>
      <c r="P8" s="7">
        <f>IF(OR('Kautionsdaten'!$A8="",'Kautionsdaten'!$H8=""),"",IF('Kautionsdaten'!$O8&lt;&gt;"","Ausgezahlt",IF(TODAY()-'Kautionsdaten'!$H8&gt;180,"Prüfung erforderlich","Offen")))</f>
        <v/>
      </c>
      <c r="Q8" s="8">
        <f>IF('Kautionsdaten'!$I8="","",TODAY()-'Kautionsdaten'!$I8)</f>
        <v/>
      </c>
      <c r="R8" s="9">
        <f>IF('Kautionsdaten'!$A8="","",IFERROR('Kautionsdaten'!$N8/'Kautionsdaten'!$J8,0))</f>
        <v/>
      </c>
      <c r="S8" s="3" t="inlineStr">
        <is>
          <t>Vollständige Rückzahlung abgeschlossen</t>
        </is>
      </c>
    </row>
    <row r="9">
      <c r="A9" s="2" t="inlineStr">
        <is>
          <t>K-2026-008</t>
        </is>
      </c>
      <c r="B9" s="3" t="inlineStr">
        <is>
          <t>Claudia Schäfer</t>
        </is>
      </c>
      <c r="C9" s="3" t="inlineStr">
        <is>
          <t>Karl-Liebknecht-Straße 67</t>
        </is>
      </c>
      <c r="D9" s="2" t="inlineStr">
        <is>
          <t>04107</t>
        </is>
      </c>
      <c r="E9" s="2" t="inlineStr">
        <is>
          <t>Leipzig</t>
        </is>
      </c>
      <c r="F9" s="3" t="inlineStr">
        <is>
          <t>WE 22, 4. OG</t>
        </is>
      </c>
      <c r="G9" s="4" t="n">
        <v>46046</v>
      </c>
      <c r="H9" s="4" t="n">
        <v>46081</v>
      </c>
      <c r="I9" s="4" t="n">
        <v>46083</v>
      </c>
      <c r="J9" s="5" t="n">
        <v>2250</v>
      </c>
      <c r="K9" s="5" t="n">
        <v>0</v>
      </c>
      <c r="L9" s="5" t="n">
        <v>175</v>
      </c>
      <c r="M9" s="5" t="n">
        <v>10.8</v>
      </c>
      <c r="N9" s="6">
        <f>IF('Kautionsdaten'!$A9="","",'Kautionsdaten'!$J9+'Kautionsdaten'!$M9-'Kautionsdaten'!$K9-'Kautionsdaten'!$L9)</f>
        <v/>
      </c>
      <c r="O9" s="4" t="n"/>
      <c r="P9" s="7">
        <f>IF(OR('Kautionsdaten'!$A9="",'Kautionsdaten'!$H9=""),"",IF('Kautionsdaten'!$O9&lt;&gt;"","Ausgezahlt",IF(TODAY()-'Kautionsdaten'!$H9&gt;180,"Prüfung erforderlich","Offen")))</f>
        <v/>
      </c>
      <c r="Q9" s="8">
        <f>IF('Kautionsdaten'!$I9="","",TODAY()-'Kautionsdaten'!$I9)</f>
        <v/>
      </c>
      <c r="R9" s="9">
        <f>IF('Kautionsdaten'!$A9="","",IFERROR('Kautionsdaten'!$N9/'Kautionsdaten'!$J9,0))</f>
        <v/>
      </c>
      <c r="S9" s="3" t="inlineStr">
        <is>
          <t>Reparaturabzug gemäß dokumentiertem Schaden</t>
        </is>
      </c>
    </row>
    <row r="10">
      <c r="A10" s="2" t="inlineStr">
        <is>
          <t>K-2026-009</t>
        </is>
      </c>
      <c r="B10" s="3" t="inlineStr">
        <is>
          <t>Markus Bauer</t>
        </is>
      </c>
      <c r="C10" s="3" t="inlineStr">
        <is>
          <t>Prager Straße 23</t>
        </is>
      </c>
      <c r="D10" s="2" t="inlineStr">
        <is>
          <t>01069</t>
        </is>
      </c>
      <c r="E10" s="2" t="inlineStr">
        <is>
          <t>Dresden</t>
        </is>
      </c>
      <c r="F10" s="3" t="inlineStr">
        <is>
          <t>WE 06, 1. OG</t>
        </is>
      </c>
      <c r="G10" s="4" t="n">
        <v>46176</v>
      </c>
      <c r="H10" s="4" t="n">
        <v>46234</v>
      </c>
      <c r="I10" s="4" t="n">
        <v>46236</v>
      </c>
      <c r="J10" s="5" t="n">
        <v>1600</v>
      </c>
      <c r="K10" s="5" t="n">
        <v>0</v>
      </c>
      <c r="L10" s="5" t="n">
        <v>0</v>
      </c>
      <c r="M10" s="5" t="n">
        <v>6.7</v>
      </c>
      <c r="N10" s="6">
        <f>IF('Kautionsdaten'!$A10="","",'Kautionsdaten'!$J10+'Kautionsdaten'!$M10-'Kautionsdaten'!$K10-'Kautionsdaten'!$L10)</f>
        <v/>
      </c>
      <c r="O10" s="4" t="n"/>
      <c r="P10" s="7">
        <f>IF(OR('Kautionsdaten'!$A10="",'Kautionsdaten'!$H10=""),"",IF('Kautionsdaten'!$O10&lt;&gt;"","Ausgezahlt",IF(TODAY()-'Kautionsdaten'!$H10&gt;180,"Prüfung erforderlich","Offen")))</f>
        <v/>
      </c>
      <c r="Q10" s="8">
        <f>IF('Kautionsdaten'!$I10="","",TODAY()-'Kautionsdaten'!$I10)</f>
        <v/>
      </c>
      <c r="R10" s="9">
        <f>IF('Kautionsdaten'!$A10="","",IFERROR('Kautionsdaten'!$N10/'Kautionsdaten'!$J10,0))</f>
        <v/>
      </c>
      <c r="S10" s="3" t="inlineStr">
        <is>
          <t>Auszahlung nach abschließender Prüfung offen</t>
        </is>
      </c>
    </row>
    <row r="11">
      <c r="A11" s="2" t="inlineStr">
        <is>
          <t>K-2026-010</t>
        </is>
      </c>
      <c r="B11" s="3" t="inlineStr">
        <is>
          <t>Nicole Richter</t>
        </is>
      </c>
      <c r="C11" s="3" t="inlineStr">
        <is>
          <t>Lister Meile 45</t>
        </is>
      </c>
      <c r="D11" s="2" t="inlineStr">
        <is>
          <t>30161</t>
        </is>
      </c>
      <c r="E11" s="2" t="inlineStr">
        <is>
          <t>Hannover</t>
        </is>
      </c>
      <c r="F11" s="3" t="inlineStr">
        <is>
          <t>WE 28, 5. OG</t>
        </is>
      </c>
      <c r="G11" s="4" t="n">
        <v>46076</v>
      </c>
      <c r="H11" s="4" t="n">
        <v>46173</v>
      </c>
      <c r="I11" s="4" t="n">
        <v>46175</v>
      </c>
      <c r="J11" s="5" t="n">
        <v>2900</v>
      </c>
      <c r="K11" s="5" t="n">
        <v>0</v>
      </c>
      <c r="L11" s="5" t="n">
        <v>0</v>
      </c>
      <c r="M11" s="5" t="n">
        <v>16.9</v>
      </c>
      <c r="N11" s="6">
        <f>IF('Kautionsdaten'!$A11="","",'Kautionsdaten'!$J11+'Kautionsdaten'!$M11-'Kautionsdaten'!$K11-'Kautionsdaten'!$L11)</f>
        <v/>
      </c>
      <c r="O11" s="4" t="n">
        <v>46203</v>
      </c>
      <c r="P11" s="7">
        <f>IF(OR('Kautionsdaten'!$A11="",'Kautionsdaten'!$H11=""),"",IF('Kautionsdaten'!$O11&lt;&gt;"","Ausgezahlt",IF(TODAY()-'Kautionsdaten'!$H11&gt;180,"Prüfung erforderlich","Offen")))</f>
        <v/>
      </c>
      <c r="Q11" s="8">
        <f>IF('Kautionsdaten'!$I11="","",TODAY()-'Kautionsdaten'!$I11)</f>
        <v/>
      </c>
      <c r="R11" s="9">
        <f>IF('Kautionsdaten'!$A11="","",IFERROR('Kautionsdaten'!$N11/'Kautionsdaten'!$J11,0))</f>
        <v/>
      </c>
      <c r="S11" s="3" t="inlineStr">
        <is>
          <t>Vollständige Rückzahlung nach Prüfung</t>
        </is>
      </c>
    </row>
    <row r="12">
      <c r="A12" s="2" t="n"/>
      <c r="B12" s="3" t="n"/>
      <c r="C12" s="3" t="n"/>
      <c r="D12" s="2" t="n"/>
      <c r="E12" s="2" t="n"/>
      <c r="F12" s="3" t="n"/>
      <c r="G12" s="4" t="n"/>
      <c r="H12" s="4" t="n"/>
      <c r="I12" s="4" t="n"/>
      <c r="J12" s="5" t="n"/>
      <c r="K12" s="5" t="n"/>
      <c r="L12" s="5" t="n"/>
      <c r="M12" s="5" t="n"/>
      <c r="N12" s="6">
        <f>IF('Kautionsdaten'!$A12="","",'Kautionsdaten'!$J12+'Kautionsdaten'!$M12-'Kautionsdaten'!$K12-'Kautionsdaten'!$L12)</f>
        <v/>
      </c>
      <c r="O12" s="4" t="n"/>
      <c r="P12" s="7">
        <f>IF(OR('Kautionsdaten'!$A12="",'Kautionsdaten'!$H12=""),"",IF('Kautionsdaten'!$O12&lt;&gt;"","Ausgezahlt",IF(TODAY()-'Kautionsdaten'!$H12&gt;180,"Prüfung erforderlich","Offen")))</f>
        <v/>
      </c>
      <c r="Q12" s="8">
        <f>IF('Kautionsdaten'!$I12="","",TODAY()-'Kautionsdaten'!$I12)</f>
        <v/>
      </c>
      <c r="R12" s="9">
        <f>IF('Kautionsdaten'!$A12="","",IFERROR('Kautionsdaten'!$N12/'Kautionsdaten'!$J12,0))</f>
        <v/>
      </c>
      <c r="S12" s="3" t="n"/>
    </row>
    <row r="13">
      <c r="A13" s="2" t="n"/>
      <c r="B13" s="3" t="n"/>
      <c r="C13" s="3" t="n"/>
      <c r="D13" s="2" t="n"/>
      <c r="E13" s="2" t="n"/>
      <c r="F13" s="3" t="n"/>
      <c r="G13" s="4" t="n"/>
      <c r="H13" s="4" t="n"/>
      <c r="I13" s="4" t="n"/>
      <c r="J13" s="5" t="n"/>
      <c r="K13" s="5" t="n"/>
      <c r="L13" s="5" t="n"/>
      <c r="M13" s="5" t="n"/>
      <c r="N13" s="6">
        <f>IF('Kautionsdaten'!$A13="","",'Kautionsdaten'!$J13+'Kautionsdaten'!$M13-'Kautionsdaten'!$K13-'Kautionsdaten'!$L13)</f>
        <v/>
      </c>
      <c r="O13" s="4" t="n"/>
      <c r="P13" s="7">
        <f>IF(OR('Kautionsdaten'!$A13="",'Kautionsdaten'!$H13=""),"",IF('Kautionsdaten'!$O13&lt;&gt;"","Ausgezahlt",IF(TODAY()-'Kautionsdaten'!$H13&gt;180,"Prüfung erforderlich","Offen")))</f>
        <v/>
      </c>
      <c r="Q13" s="8">
        <f>IF('Kautionsdaten'!$I13="","",TODAY()-'Kautionsdaten'!$I13)</f>
        <v/>
      </c>
      <c r="R13" s="9">
        <f>IF('Kautionsdaten'!$A13="","",IFERROR('Kautionsdaten'!$N13/'Kautionsdaten'!$J13,0))</f>
        <v/>
      </c>
      <c r="S13" s="3" t="n"/>
    </row>
    <row r="14">
      <c r="A14" s="2" t="n"/>
      <c r="B14" s="3" t="n"/>
      <c r="C14" s="3" t="n"/>
      <c r="D14" s="2" t="n"/>
      <c r="E14" s="2" t="n"/>
      <c r="F14" s="3" t="n"/>
      <c r="G14" s="4" t="n"/>
      <c r="H14" s="4" t="n"/>
      <c r="I14" s="4" t="n"/>
      <c r="J14" s="5" t="n"/>
      <c r="K14" s="5" t="n"/>
      <c r="L14" s="5" t="n"/>
      <c r="M14" s="5" t="n"/>
      <c r="N14" s="6">
        <f>IF('Kautionsdaten'!$A14="","",'Kautionsdaten'!$J14+'Kautionsdaten'!$M14-'Kautionsdaten'!$K14-'Kautionsdaten'!$L14)</f>
        <v/>
      </c>
      <c r="O14" s="4" t="n"/>
      <c r="P14" s="7">
        <f>IF(OR('Kautionsdaten'!$A14="",'Kautionsdaten'!$H14=""),"",IF('Kautionsdaten'!$O14&lt;&gt;"","Ausgezahlt",IF(TODAY()-'Kautionsdaten'!$H14&gt;180,"Prüfung erforderlich","Offen")))</f>
        <v/>
      </c>
      <c r="Q14" s="8">
        <f>IF('Kautionsdaten'!$I14="","",TODAY()-'Kautionsdaten'!$I14)</f>
        <v/>
      </c>
      <c r="R14" s="9">
        <f>IF('Kautionsdaten'!$A14="","",IFERROR('Kautionsdaten'!$N14/'Kautionsdaten'!$J14,0))</f>
        <v/>
      </c>
      <c r="S14" s="3" t="n"/>
    </row>
    <row r="15">
      <c r="A15" s="2" t="n"/>
      <c r="B15" s="3" t="n"/>
      <c r="C15" s="3" t="n"/>
      <c r="D15" s="2" t="n"/>
      <c r="E15" s="2" t="n"/>
      <c r="F15" s="3" t="n"/>
      <c r="G15" s="4" t="n"/>
      <c r="H15" s="4" t="n"/>
      <c r="I15" s="4" t="n"/>
      <c r="J15" s="5" t="n"/>
      <c r="K15" s="5" t="n"/>
      <c r="L15" s="5" t="n"/>
      <c r="M15" s="5" t="n"/>
      <c r="N15" s="6">
        <f>IF('Kautionsdaten'!$A15="","",'Kautionsdaten'!$J15+'Kautionsdaten'!$M15-'Kautionsdaten'!$K15-'Kautionsdaten'!$L15)</f>
        <v/>
      </c>
      <c r="O15" s="4" t="n"/>
      <c r="P15" s="7">
        <f>IF(OR('Kautionsdaten'!$A15="",'Kautionsdaten'!$H15=""),"",IF('Kautionsdaten'!$O15&lt;&gt;"","Ausgezahlt",IF(TODAY()-'Kautionsdaten'!$H15&gt;180,"Prüfung erforderlich","Offen")))</f>
        <v/>
      </c>
      <c r="Q15" s="8">
        <f>IF('Kautionsdaten'!$I15="","",TODAY()-'Kautionsdaten'!$I15)</f>
        <v/>
      </c>
      <c r="R15" s="9">
        <f>IF('Kautionsdaten'!$A15="","",IFERROR('Kautionsdaten'!$N15/'Kautionsdaten'!$J15,0))</f>
        <v/>
      </c>
      <c r="S15" s="3" t="n"/>
    </row>
    <row r="16">
      <c r="A16" s="2" t="n"/>
      <c r="B16" s="3" t="n"/>
      <c r="C16" s="3" t="n"/>
      <c r="D16" s="2" t="n"/>
      <c r="E16" s="2" t="n"/>
      <c r="F16" s="3" t="n"/>
      <c r="G16" s="4" t="n"/>
      <c r="H16" s="4" t="n"/>
      <c r="I16" s="4" t="n"/>
      <c r="J16" s="5" t="n"/>
      <c r="K16" s="5" t="n"/>
      <c r="L16" s="5" t="n"/>
      <c r="M16" s="5" t="n"/>
      <c r="N16" s="6">
        <f>IF('Kautionsdaten'!$A16="","",'Kautionsdaten'!$J16+'Kautionsdaten'!$M16-'Kautionsdaten'!$K16-'Kautionsdaten'!$L16)</f>
        <v/>
      </c>
      <c r="O16" s="4" t="n"/>
      <c r="P16" s="7">
        <f>IF(OR('Kautionsdaten'!$A16="",'Kautionsdaten'!$H16=""),"",IF('Kautionsdaten'!$O16&lt;&gt;"","Ausgezahlt",IF(TODAY()-'Kautionsdaten'!$H16&gt;180,"Prüfung erforderlich","Offen")))</f>
        <v/>
      </c>
      <c r="Q16" s="8">
        <f>IF('Kautionsdaten'!$I16="","",TODAY()-'Kautionsdaten'!$I16)</f>
        <v/>
      </c>
      <c r="R16" s="9">
        <f>IF('Kautionsdaten'!$A16="","",IFERROR('Kautionsdaten'!$N16/'Kautionsdaten'!$J16,0))</f>
        <v/>
      </c>
      <c r="S16" s="3" t="n"/>
    </row>
    <row r="17">
      <c r="A17" s="2" t="n"/>
      <c r="B17" s="3" t="n"/>
      <c r="C17" s="3" t="n"/>
      <c r="D17" s="2" t="n"/>
      <c r="E17" s="2" t="n"/>
      <c r="F17" s="3" t="n"/>
      <c r="G17" s="4" t="n"/>
      <c r="H17" s="4" t="n"/>
      <c r="I17" s="4" t="n"/>
      <c r="J17" s="5" t="n"/>
      <c r="K17" s="5" t="n"/>
      <c r="L17" s="5" t="n"/>
      <c r="M17" s="5" t="n"/>
      <c r="N17" s="6">
        <f>IF('Kautionsdaten'!$A17="","",'Kautionsdaten'!$J17+'Kautionsdaten'!$M17-'Kautionsdaten'!$K17-'Kautionsdaten'!$L17)</f>
        <v/>
      </c>
      <c r="O17" s="4" t="n"/>
      <c r="P17" s="7">
        <f>IF(OR('Kautionsdaten'!$A17="",'Kautionsdaten'!$H17=""),"",IF('Kautionsdaten'!$O17&lt;&gt;"","Ausgezahlt",IF(TODAY()-'Kautionsdaten'!$H17&gt;180,"Prüfung erforderlich","Offen")))</f>
        <v/>
      </c>
      <c r="Q17" s="8">
        <f>IF('Kautionsdaten'!$I17="","",TODAY()-'Kautionsdaten'!$I17)</f>
        <v/>
      </c>
      <c r="R17" s="9">
        <f>IF('Kautionsdaten'!$A17="","",IFERROR('Kautionsdaten'!$N17/'Kautionsdaten'!$J17,0))</f>
        <v/>
      </c>
      <c r="S17" s="3" t="n"/>
    </row>
    <row r="18">
      <c r="A18" s="2" t="n"/>
      <c r="B18" s="3" t="n"/>
      <c r="C18" s="3" t="n"/>
      <c r="D18" s="2" t="n"/>
      <c r="E18" s="2" t="n"/>
      <c r="F18" s="3" t="n"/>
      <c r="G18" s="4" t="n"/>
      <c r="H18" s="4" t="n"/>
      <c r="I18" s="4" t="n"/>
      <c r="J18" s="5" t="n"/>
      <c r="K18" s="5" t="n"/>
      <c r="L18" s="5" t="n"/>
      <c r="M18" s="5" t="n"/>
      <c r="N18" s="6">
        <f>IF('Kautionsdaten'!$A18="","",'Kautionsdaten'!$J18+'Kautionsdaten'!$M18-'Kautionsdaten'!$K18-'Kautionsdaten'!$L18)</f>
        <v/>
      </c>
      <c r="O18" s="4" t="n"/>
      <c r="P18" s="7">
        <f>IF(OR('Kautionsdaten'!$A18="",'Kautionsdaten'!$H18=""),"",IF('Kautionsdaten'!$O18&lt;&gt;"","Ausgezahlt",IF(TODAY()-'Kautionsdaten'!$H18&gt;180,"Prüfung erforderlich","Offen")))</f>
        <v/>
      </c>
      <c r="Q18" s="8">
        <f>IF('Kautionsdaten'!$I18="","",TODAY()-'Kautionsdaten'!$I18)</f>
        <v/>
      </c>
      <c r="R18" s="9">
        <f>IF('Kautionsdaten'!$A18="","",IFERROR('Kautionsdaten'!$N18/'Kautionsdaten'!$J18,0))</f>
        <v/>
      </c>
      <c r="S18" s="3" t="n"/>
    </row>
    <row r="19">
      <c r="A19" s="2" t="n"/>
      <c r="B19" s="3" t="n"/>
      <c r="C19" s="3" t="n"/>
      <c r="D19" s="2" t="n"/>
      <c r="E19" s="2" t="n"/>
      <c r="F19" s="3" t="n"/>
      <c r="G19" s="4" t="n"/>
      <c r="H19" s="4" t="n"/>
      <c r="I19" s="4" t="n"/>
      <c r="J19" s="5" t="n"/>
      <c r="K19" s="5" t="n"/>
      <c r="L19" s="5" t="n"/>
      <c r="M19" s="5" t="n"/>
      <c r="N19" s="6">
        <f>IF('Kautionsdaten'!$A19="","",'Kautionsdaten'!$J19+'Kautionsdaten'!$M19-'Kautionsdaten'!$K19-'Kautionsdaten'!$L19)</f>
        <v/>
      </c>
      <c r="O19" s="4" t="n"/>
      <c r="P19" s="7">
        <f>IF(OR('Kautionsdaten'!$A19="",'Kautionsdaten'!$H19=""),"",IF('Kautionsdaten'!$O19&lt;&gt;"","Ausgezahlt",IF(TODAY()-'Kautionsdaten'!$H19&gt;180,"Prüfung erforderlich","Offen")))</f>
        <v/>
      </c>
      <c r="Q19" s="8">
        <f>IF('Kautionsdaten'!$I19="","",TODAY()-'Kautionsdaten'!$I19)</f>
        <v/>
      </c>
      <c r="R19" s="9">
        <f>IF('Kautionsdaten'!$A19="","",IFERROR('Kautionsdaten'!$N19/'Kautionsdaten'!$J19,0))</f>
        <v/>
      </c>
      <c r="S19" s="3" t="n"/>
    </row>
    <row r="20">
      <c r="A20" s="2" t="n"/>
      <c r="B20" s="3" t="n"/>
      <c r="C20" s="3" t="n"/>
      <c r="D20" s="2" t="n"/>
      <c r="E20" s="2" t="n"/>
      <c r="F20" s="3" t="n"/>
      <c r="G20" s="4" t="n"/>
      <c r="H20" s="4" t="n"/>
      <c r="I20" s="4" t="n"/>
      <c r="J20" s="5" t="n"/>
      <c r="K20" s="5" t="n"/>
      <c r="L20" s="5" t="n"/>
      <c r="M20" s="5" t="n"/>
      <c r="N20" s="6">
        <f>IF('Kautionsdaten'!$A20="","",'Kautionsdaten'!$J20+'Kautionsdaten'!$M20-'Kautionsdaten'!$K20-'Kautionsdaten'!$L20)</f>
        <v/>
      </c>
      <c r="O20" s="4" t="n"/>
      <c r="P20" s="7">
        <f>IF(OR('Kautionsdaten'!$A20="",'Kautionsdaten'!$H20=""),"",IF('Kautionsdaten'!$O20&lt;&gt;"","Ausgezahlt",IF(TODAY()-'Kautionsdaten'!$H20&gt;180,"Prüfung erforderlich","Offen")))</f>
        <v/>
      </c>
      <c r="Q20" s="8">
        <f>IF('Kautionsdaten'!$I20="","",TODAY()-'Kautionsdaten'!$I20)</f>
        <v/>
      </c>
      <c r="R20" s="9">
        <f>IF('Kautionsdaten'!$A20="","",IFERROR('Kautionsdaten'!$N20/'Kautionsdaten'!$J20,0))</f>
        <v/>
      </c>
      <c r="S20" s="3" t="n"/>
    </row>
    <row r="21">
      <c r="A21" s="2" t="n"/>
      <c r="B21" s="3" t="n"/>
      <c r="C21" s="3" t="n"/>
      <c r="D21" s="2" t="n"/>
      <c r="E21" s="2" t="n"/>
      <c r="F21" s="3" t="n"/>
      <c r="G21" s="4" t="n"/>
      <c r="H21" s="4" t="n"/>
      <c r="I21" s="4" t="n"/>
      <c r="J21" s="5" t="n"/>
      <c r="K21" s="5" t="n"/>
      <c r="L21" s="5" t="n"/>
      <c r="M21" s="5" t="n"/>
      <c r="N21" s="6">
        <f>IF('Kautionsdaten'!$A21="","",'Kautionsdaten'!$J21+'Kautionsdaten'!$M21-'Kautionsdaten'!$K21-'Kautionsdaten'!$L21)</f>
        <v/>
      </c>
      <c r="O21" s="4" t="n"/>
      <c r="P21" s="7">
        <f>IF(OR('Kautionsdaten'!$A21="",'Kautionsdaten'!$H21=""),"",IF('Kautionsdaten'!$O21&lt;&gt;"","Ausgezahlt",IF(TODAY()-'Kautionsdaten'!$H21&gt;180,"Prüfung erforderlich","Offen")))</f>
        <v/>
      </c>
      <c r="Q21" s="8">
        <f>IF('Kautionsdaten'!$I21="","",TODAY()-'Kautionsdaten'!$I21)</f>
        <v/>
      </c>
      <c r="R21" s="9">
        <f>IF('Kautionsdaten'!$A21="","",IFERROR('Kautionsdaten'!$N21/'Kautionsdaten'!$J21,0))</f>
        <v/>
      </c>
      <c r="S21" s="3" t="n"/>
    </row>
    <row r="22">
      <c r="A22" s="2" t="n"/>
      <c r="B22" s="3" t="n"/>
      <c r="C22" s="3" t="n"/>
      <c r="D22" s="2" t="n"/>
      <c r="E22" s="2" t="n"/>
      <c r="F22" s="3" t="n"/>
      <c r="G22" s="4" t="n"/>
      <c r="H22" s="4" t="n"/>
      <c r="I22" s="4" t="n"/>
      <c r="J22" s="5" t="n"/>
      <c r="K22" s="5" t="n"/>
      <c r="L22" s="5" t="n"/>
      <c r="M22" s="5" t="n"/>
      <c r="N22" s="6">
        <f>IF('Kautionsdaten'!$A22="","",'Kautionsdaten'!$J22+'Kautionsdaten'!$M22-'Kautionsdaten'!$K22-'Kautionsdaten'!$L22)</f>
        <v/>
      </c>
      <c r="O22" s="4" t="n"/>
      <c r="P22" s="7">
        <f>IF(OR('Kautionsdaten'!$A22="",'Kautionsdaten'!$H22=""),"",IF('Kautionsdaten'!$O22&lt;&gt;"","Ausgezahlt",IF(TODAY()-'Kautionsdaten'!$H22&gt;180,"Prüfung erforderlich","Offen")))</f>
        <v/>
      </c>
      <c r="Q22" s="8">
        <f>IF('Kautionsdaten'!$I22="","",TODAY()-'Kautionsdaten'!$I22)</f>
        <v/>
      </c>
      <c r="R22" s="9">
        <f>IF('Kautionsdaten'!$A22="","",IFERROR('Kautionsdaten'!$N22/'Kautionsdaten'!$J22,0))</f>
        <v/>
      </c>
      <c r="S22" s="3" t="n"/>
    </row>
    <row r="23">
      <c r="A23" s="2" t="n"/>
      <c r="B23" s="3" t="n"/>
      <c r="C23" s="3" t="n"/>
      <c r="D23" s="2" t="n"/>
      <c r="E23" s="2" t="n"/>
      <c r="F23" s="3" t="n"/>
      <c r="G23" s="4" t="n"/>
      <c r="H23" s="4" t="n"/>
      <c r="I23" s="4" t="n"/>
      <c r="J23" s="5" t="n"/>
      <c r="K23" s="5" t="n"/>
      <c r="L23" s="5" t="n"/>
      <c r="M23" s="5" t="n"/>
      <c r="N23" s="6">
        <f>IF('Kautionsdaten'!$A23="","",'Kautionsdaten'!$J23+'Kautionsdaten'!$M23-'Kautionsdaten'!$K23-'Kautionsdaten'!$L23)</f>
        <v/>
      </c>
      <c r="O23" s="4" t="n"/>
      <c r="P23" s="7">
        <f>IF(OR('Kautionsdaten'!$A23="",'Kautionsdaten'!$H23=""),"",IF('Kautionsdaten'!$O23&lt;&gt;"","Ausgezahlt",IF(TODAY()-'Kautionsdaten'!$H23&gt;180,"Prüfung erforderlich","Offen")))</f>
        <v/>
      </c>
      <c r="Q23" s="8">
        <f>IF('Kautionsdaten'!$I23="","",TODAY()-'Kautionsdaten'!$I23)</f>
        <v/>
      </c>
      <c r="R23" s="9">
        <f>IF('Kautionsdaten'!$A23="","",IFERROR('Kautionsdaten'!$N23/'Kautionsdaten'!$J23,0))</f>
        <v/>
      </c>
      <c r="S23" s="3" t="n"/>
    </row>
    <row r="24">
      <c r="A24" s="2" t="n"/>
      <c r="B24" s="3" t="n"/>
      <c r="C24" s="3" t="n"/>
      <c r="D24" s="2" t="n"/>
      <c r="E24" s="2" t="n"/>
      <c r="F24" s="3" t="n"/>
      <c r="G24" s="4" t="n"/>
      <c r="H24" s="4" t="n"/>
      <c r="I24" s="4" t="n"/>
      <c r="J24" s="5" t="n"/>
      <c r="K24" s="5" t="n"/>
      <c r="L24" s="5" t="n"/>
      <c r="M24" s="5" t="n"/>
      <c r="N24" s="6">
        <f>IF('Kautionsdaten'!$A24="","",'Kautionsdaten'!$J24+'Kautionsdaten'!$M24-'Kautionsdaten'!$K24-'Kautionsdaten'!$L24)</f>
        <v/>
      </c>
      <c r="O24" s="4" t="n"/>
      <c r="P24" s="7">
        <f>IF(OR('Kautionsdaten'!$A24="",'Kautionsdaten'!$H24=""),"",IF('Kautionsdaten'!$O24&lt;&gt;"","Ausgezahlt",IF(TODAY()-'Kautionsdaten'!$H24&gt;180,"Prüfung erforderlich","Offen")))</f>
        <v/>
      </c>
      <c r="Q24" s="8">
        <f>IF('Kautionsdaten'!$I24="","",TODAY()-'Kautionsdaten'!$I24)</f>
        <v/>
      </c>
      <c r="R24" s="9">
        <f>IF('Kautionsdaten'!$A24="","",IFERROR('Kautionsdaten'!$N24/'Kautionsdaten'!$J24,0))</f>
        <v/>
      </c>
      <c r="S24" s="3" t="n"/>
    </row>
    <row r="25">
      <c r="A25" s="2" t="n"/>
      <c r="B25" s="3" t="n"/>
      <c r="C25" s="3" t="n"/>
      <c r="D25" s="2" t="n"/>
      <c r="E25" s="2" t="n"/>
      <c r="F25" s="3" t="n"/>
      <c r="G25" s="4" t="n"/>
      <c r="H25" s="4" t="n"/>
      <c r="I25" s="4" t="n"/>
      <c r="J25" s="5" t="n"/>
      <c r="K25" s="5" t="n"/>
      <c r="L25" s="5" t="n"/>
      <c r="M25" s="5" t="n"/>
      <c r="N25" s="6">
        <f>IF('Kautionsdaten'!$A25="","",'Kautionsdaten'!$J25+'Kautionsdaten'!$M25-'Kautionsdaten'!$K25-'Kautionsdaten'!$L25)</f>
        <v/>
      </c>
      <c r="O25" s="4" t="n"/>
      <c r="P25" s="7">
        <f>IF(OR('Kautionsdaten'!$A25="",'Kautionsdaten'!$H25=""),"",IF('Kautionsdaten'!$O25&lt;&gt;"","Ausgezahlt",IF(TODAY()-'Kautionsdaten'!$H25&gt;180,"Prüfung erforderlich","Offen")))</f>
        <v/>
      </c>
      <c r="Q25" s="8">
        <f>IF('Kautionsdaten'!$I25="","",TODAY()-'Kautionsdaten'!$I25)</f>
        <v/>
      </c>
      <c r="R25" s="9">
        <f>IF('Kautionsdaten'!$A25="","",IFERROR('Kautionsdaten'!$N25/'Kautionsdaten'!$J25,0))</f>
        <v/>
      </c>
      <c r="S25" s="3" t="n"/>
    </row>
    <row r="26">
      <c r="A26" s="2" t="n"/>
      <c r="B26" s="3" t="n"/>
      <c r="C26" s="3" t="n"/>
      <c r="D26" s="2" t="n"/>
      <c r="E26" s="2" t="n"/>
      <c r="F26" s="3" t="n"/>
      <c r="G26" s="4" t="n"/>
      <c r="H26" s="4" t="n"/>
      <c r="I26" s="4" t="n"/>
      <c r="J26" s="5" t="n"/>
      <c r="K26" s="5" t="n"/>
      <c r="L26" s="5" t="n"/>
      <c r="M26" s="5" t="n"/>
      <c r="N26" s="6">
        <f>IF('Kautionsdaten'!$A26="","",'Kautionsdaten'!$J26+'Kautionsdaten'!$M26-'Kautionsdaten'!$K26-'Kautionsdaten'!$L26)</f>
        <v/>
      </c>
      <c r="O26" s="4" t="n"/>
      <c r="P26" s="7">
        <f>IF(OR('Kautionsdaten'!$A26="",'Kautionsdaten'!$H26=""),"",IF('Kautionsdaten'!$O26&lt;&gt;"","Ausgezahlt",IF(TODAY()-'Kautionsdaten'!$H26&gt;180,"Prüfung erforderlich","Offen")))</f>
        <v/>
      </c>
      <c r="Q26" s="8">
        <f>IF('Kautionsdaten'!$I26="","",TODAY()-'Kautionsdaten'!$I26)</f>
        <v/>
      </c>
      <c r="R26" s="9">
        <f>IF('Kautionsdaten'!$A26="","",IFERROR('Kautionsdaten'!$N26/'Kautionsdaten'!$J26,0))</f>
        <v/>
      </c>
      <c r="S26" s="3" t="n"/>
    </row>
    <row r="27">
      <c r="A27" s="2" t="n"/>
      <c r="B27" s="3" t="n"/>
      <c r="C27" s="3" t="n"/>
      <c r="D27" s="2" t="n"/>
      <c r="E27" s="2" t="n"/>
      <c r="F27" s="3" t="n"/>
      <c r="G27" s="4" t="n"/>
      <c r="H27" s="4" t="n"/>
      <c r="I27" s="4" t="n"/>
      <c r="J27" s="5" t="n"/>
      <c r="K27" s="5" t="n"/>
      <c r="L27" s="5" t="n"/>
      <c r="M27" s="5" t="n"/>
      <c r="N27" s="6">
        <f>IF('Kautionsdaten'!$A27="","",'Kautionsdaten'!$J27+'Kautionsdaten'!$M27-'Kautionsdaten'!$K27-'Kautionsdaten'!$L27)</f>
        <v/>
      </c>
      <c r="O27" s="4" t="n"/>
      <c r="P27" s="7">
        <f>IF(OR('Kautionsdaten'!$A27="",'Kautionsdaten'!$H27=""),"",IF('Kautionsdaten'!$O27&lt;&gt;"","Ausgezahlt",IF(TODAY()-'Kautionsdaten'!$H27&gt;180,"Prüfung erforderlich","Offen")))</f>
        <v/>
      </c>
      <c r="Q27" s="8">
        <f>IF('Kautionsdaten'!$I27="","",TODAY()-'Kautionsdaten'!$I27)</f>
        <v/>
      </c>
      <c r="R27" s="9">
        <f>IF('Kautionsdaten'!$A27="","",IFERROR('Kautionsdaten'!$N27/'Kautionsdaten'!$J27,0))</f>
        <v/>
      </c>
      <c r="S27" s="3" t="n"/>
    </row>
    <row r="28">
      <c r="A28" s="2" t="n"/>
      <c r="B28" s="3" t="n"/>
      <c r="C28" s="3" t="n"/>
      <c r="D28" s="2" t="n"/>
      <c r="E28" s="2" t="n"/>
      <c r="F28" s="3" t="n"/>
      <c r="G28" s="4" t="n"/>
      <c r="H28" s="4" t="n"/>
      <c r="I28" s="4" t="n"/>
      <c r="J28" s="5" t="n"/>
      <c r="K28" s="5" t="n"/>
      <c r="L28" s="5" t="n"/>
      <c r="M28" s="5" t="n"/>
      <c r="N28" s="6">
        <f>IF('Kautionsdaten'!$A28="","",'Kautionsdaten'!$J28+'Kautionsdaten'!$M28-'Kautionsdaten'!$K28-'Kautionsdaten'!$L28)</f>
        <v/>
      </c>
      <c r="O28" s="4" t="n"/>
      <c r="P28" s="7">
        <f>IF(OR('Kautionsdaten'!$A28="",'Kautionsdaten'!$H28=""),"",IF('Kautionsdaten'!$O28&lt;&gt;"","Ausgezahlt",IF(TODAY()-'Kautionsdaten'!$H28&gt;180,"Prüfung erforderlich","Offen")))</f>
        <v/>
      </c>
      <c r="Q28" s="8">
        <f>IF('Kautionsdaten'!$I28="","",TODAY()-'Kautionsdaten'!$I28)</f>
        <v/>
      </c>
      <c r="R28" s="9">
        <f>IF('Kautionsdaten'!$A28="","",IFERROR('Kautionsdaten'!$N28/'Kautionsdaten'!$J28,0))</f>
        <v/>
      </c>
      <c r="S28" s="3" t="n"/>
    </row>
    <row r="29">
      <c r="A29" s="2" t="n"/>
      <c r="B29" s="3" t="n"/>
      <c r="C29" s="3" t="n"/>
      <c r="D29" s="2" t="n"/>
      <c r="E29" s="2" t="n"/>
      <c r="F29" s="3" t="n"/>
      <c r="G29" s="4" t="n"/>
      <c r="H29" s="4" t="n"/>
      <c r="I29" s="4" t="n"/>
      <c r="J29" s="5" t="n"/>
      <c r="K29" s="5" t="n"/>
      <c r="L29" s="5" t="n"/>
      <c r="M29" s="5" t="n"/>
      <c r="N29" s="6">
        <f>IF('Kautionsdaten'!$A29="","",'Kautionsdaten'!$J29+'Kautionsdaten'!$M29-'Kautionsdaten'!$K29-'Kautionsdaten'!$L29)</f>
        <v/>
      </c>
      <c r="O29" s="4" t="n"/>
      <c r="P29" s="7">
        <f>IF(OR('Kautionsdaten'!$A29="",'Kautionsdaten'!$H29=""),"",IF('Kautionsdaten'!$O29&lt;&gt;"","Ausgezahlt",IF(TODAY()-'Kautionsdaten'!$H29&gt;180,"Prüfung erforderlich","Offen")))</f>
        <v/>
      </c>
      <c r="Q29" s="8">
        <f>IF('Kautionsdaten'!$I29="","",TODAY()-'Kautionsdaten'!$I29)</f>
        <v/>
      </c>
      <c r="R29" s="9">
        <f>IF('Kautionsdaten'!$A29="","",IFERROR('Kautionsdaten'!$N29/'Kautionsdaten'!$J29,0))</f>
        <v/>
      </c>
      <c r="S29" s="3" t="n"/>
    </row>
    <row r="30">
      <c r="A30" s="2" t="n"/>
      <c r="B30" s="3" t="n"/>
      <c r="C30" s="3" t="n"/>
      <c r="D30" s="2" t="n"/>
      <c r="E30" s="2" t="n"/>
      <c r="F30" s="3" t="n"/>
      <c r="G30" s="4" t="n"/>
      <c r="H30" s="4" t="n"/>
      <c r="I30" s="4" t="n"/>
      <c r="J30" s="5" t="n"/>
      <c r="K30" s="5" t="n"/>
      <c r="L30" s="5" t="n"/>
      <c r="M30" s="5" t="n"/>
      <c r="N30" s="6">
        <f>IF('Kautionsdaten'!$A30="","",'Kautionsdaten'!$J30+'Kautionsdaten'!$M30-'Kautionsdaten'!$K30-'Kautionsdaten'!$L30)</f>
        <v/>
      </c>
      <c r="O30" s="4" t="n"/>
      <c r="P30" s="7">
        <f>IF(OR('Kautionsdaten'!$A30="",'Kautionsdaten'!$H30=""),"",IF('Kautionsdaten'!$O30&lt;&gt;"","Ausgezahlt",IF(TODAY()-'Kautionsdaten'!$H30&gt;180,"Prüfung erforderlich","Offen")))</f>
        <v/>
      </c>
      <c r="Q30" s="8">
        <f>IF('Kautionsdaten'!$I30="","",TODAY()-'Kautionsdaten'!$I30)</f>
        <v/>
      </c>
      <c r="R30" s="9">
        <f>IF('Kautionsdaten'!$A30="","",IFERROR('Kautionsdaten'!$N30/'Kautionsdaten'!$J30,0))</f>
        <v/>
      </c>
      <c r="S30" s="3" t="n"/>
    </row>
    <row r="31">
      <c r="A31" s="2" t="n"/>
      <c r="B31" s="3" t="n"/>
      <c r="C31" s="3" t="n"/>
      <c r="D31" s="2" t="n"/>
      <c r="E31" s="2" t="n"/>
      <c r="F31" s="3" t="n"/>
      <c r="G31" s="4" t="n"/>
      <c r="H31" s="4" t="n"/>
      <c r="I31" s="4" t="n"/>
      <c r="J31" s="5" t="n"/>
      <c r="K31" s="5" t="n"/>
      <c r="L31" s="5" t="n"/>
      <c r="M31" s="5" t="n"/>
      <c r="N31" s="6">
        <f>IF('Kautionsdaten'!$A31="","",'Kautionsdaten'!$J31+'Kautionsdaten'!$M31-'Kautionsdaten'!$K31-'Kautionsdaten'!$L31)</f>
        <v/>
      </c>
      <c r="O31" s="4" t="n"/>
      <c r="P31" s="7">
        <f>IF(OR('Kautionsdaten'!$A31="",'Kautionsdaten'!$H31=""),"",IF('Kautionsdaten'!$O31&lt;&gt;"","Ausgezahlt",IF(TODAY()-'Kautionsdaten'!$H31&gt;180,"Prüfung erforderlich","Offen")))</f>
        <v/>
      </c>
      <c r="Q31" s="8">
        <f>IF('Kautionsdaten'!$I31="","",TODAY()-'Kautionsdaten'!$I31)</f>
        <v/>
      </c>
      <c r="R31" s="9">
        <f>IF('Kautionsdaten'!$A31="","",IFERROR('Kautionsdaten'!$N31/'Kautionsdaten'!$J31,0))</f>
        <v/>
      </c>
      <c r="S31" s="3" t="n"/>
    </row>
    <row r="32">
      <c r="A32" s="2" t="n"/>
      <c r="B32" s="3" t="n"/>
      <c r="C32" s="3" t="n"/>
      <c r="D32" s="2" t="n"/>
      <c r="E32" s="2" t="n"/>
      <c r="F32" s="3" t="n"/>
      <c r="G32" s="4" t="n"/>
      <c r="H32" s="4" t="n"/>
      <c r="I32" s="4" t="n"/>
      <c r="J32" s="5" t="n"/>
      <c r="K32" s="5" t="n"/>
      <c r="L32" s="5" t="n"/>
      <c r="M32" s="5" t="n"/>
      <c r="N32" s="6">
        <f>IF('Kautionsdaten'!$A32="","",'Kautionsdaten'!$J32+'Kautionsdaten'!$M32-'Kautionsdaten'!$K32-'Kautionsdaten'!$L32)</f>
        <v/>
      </c>
      <c r="O32" s="4" t="n"/>
      <c r="P32" s="7">
        <f>IF(OR('Kautionsdaten'!$A32="",'Kautionsdaten'!$H32=""),"",IF('Kautionsdaten'!$O32&lt;&gt;"","Ausgezahlt",IF(TODAY()-'Kautionsdaten'!$H32&gt;180,"Prüfung erforderlich","Offen")))</f>
        <v/>
      </c>
      <c r="Q32" s="8">
        <f>IF('Kautionsdaten'!$I32="","",TODAY()-'Kautionsdaten'!$I32)</f>
        <v/>
      </c>
      <c r="R32" s="9">
        <f>IF('Kautionsdaten'!$A32="","",IFERROR('Kautionsdaten'!$N32/'Kautionsdaten'!$J32,0))</f>
        <v/>
      </c>
      <c r="S32" s="3" t="n"/>
    </row>
    <row r="33">
      <c r="A33" s="2" t="n"/>
      <c r="B33" s="3" t="n"/>
      <c r="C33" s="3" t="n"/>
      <c r="D33" s="2" t="n"/>
      <c r="E33" s="2" t="n"/>
      <c r="F33" s="3" t="n"/>
      <c r="G33" s="4" t="n"/>
      <c r="H33" s="4" t="n"/>
      <c r="I33" s="4" t="n"/>
      <c r="J33" s="5" t="n"/>
      <c r="K33" s="5" t="n"/>
      <c r="L33" s="5" t="n"/>
      <c r="M33" s="5" t="n"/>
      <c r="N33" s="6">
        <f>IF('Kautionsdaten'!$A33="","",'Kautionsdaten'!$J33+'Kautionsdaten'!$M33-'Kautionsdaten'!$K33-'Kautionsdaten'!$L33)</f>
        <v/>
      </c>
      <c r="O33" s="4" t="n"/>
      <c r="P33" s="7">
        <f>IF(OR('Kautionsdaten'!$A33="",'Kautionsdaten'!$H33=""),"",IF('Kautionsdaten'!$O33&lt;&gt;"","Ausgezahlt",IF(TODAY()-'Kautionsdaten'!$H33&gt;180,"Prüfung erforderlich","Offen")))</f>
        <v/>
      </c>
      <c r="Q33" s="8">
        <f>IF('Kautionsdaten'!$I33="","",TODAY()-'Kautionsdaten'!$I33)</f>
        <v/>
      </c>
      <c r="R33" s="9">
        <f>IF('Kautionsdaten'!$A33="","",IFERROR('Kautionsdaten'!$N33/'Kautionsdaten'!$J33,0))</f>
        <v/>
      </c>
      <c r="S33" s="3" t="n"/>
    </row>
    <row r="34">
      <c r="A34" s="2" t="n"/>
      <c r="B34" s="3" t="n"/>
      <c r="C34" s="3" t="n"/>
      <c r="D34" s="2" t="n"/>
      <c r="E34" s="2" t="n"/>
      <c r="F34" s="3" t="n"/>
      <c r="G34" s="4" t="n"/>
      <c r="H34" s="4" t="n"/>
      <c r="I34" s="4" t="n"/>
      <c r="J34" s="5" t="n"/>
      <c r="K34" s="5" t="n"/>
      <c r="L34" s="5" t="n"/>
      <c r="M34" s="5" t="n"/>
      <c r="N34" s="6">
        <f>IF('Kautionsdaten'!$A34="","",'Kautionsdaten'!$J34+'Kautionsdaten'!$M34-'Kautionsdaten'!$K34-'Kautionsdaten'!$L34)</f>
        <v/>
      </c>
      <c r="O34" s="4" t="n"/>
      <c r="P34" s="7">
        <f>IF(OR('Kautionsdaten'!$A34="",'Kautionsdaten'!$H34=""),"",IF('Kautionsdaten'!$O34&lt;&gt;"","Ausgezahlt",IF(TODAY()-'Kautionsdaten'!$H34&gt;180,"Prüfung erforderlich","Offen")))</f>
        <v/>
      </c>
      <c r="Q34" s="8">
        <f>IF('Kautionsdaten'!$I34="","",TODAY()-'Kautionsdaten'!$I34)</f>
        <v/>
      </c>
      <c r="R34" s="9">
        <f>IF('Kautionsdaten'!$A34="","",IFERROR('Kautionsdaten'!$N34/'Kautionsdaten'!$J34,0))</f>
        <v/>
      </c>
      <c r="S34" s="3" t="n"/>
    </row>
    <row r="35">
      <c r="A35" s="2" t="n"/>
      <c r="B35" s="3" t="n"/>
      <c r="C35" s="3" t="n"/>
      <c r="D35" s="2" t="n"/>
      <c r="E35" s="2" t="n"/>
      <c r="F35" s="3" t="n"/>
      <c r="G35" s="4" t="n"/>
      <c r="H35" s="4" t="n"/>
      <c r="I35" s="4" t="n"/>
      <c r="J35" s="5" t="n"/>
      <c r="K35" s="5" t="n"/>
      <c r="L35" s="5" t="n"/>
      <c r="M35" s="5" t="n"/>
      <c r="N35" s="6">
        <f>IF('Kautionsdaten'!$A35="","",'Kautionsdaten'!$J35+'Kautionsdaten'!$M35-'Kautionsdaten'!$K35-'Kautionsdaten'!$L35)</f>
        <v/>
      </c>
      <c r="O35" s="4" t="n"/>
      <c r="P35" s="7">
        <f>IF(OR('Kautionsdaten'!$A35="",'Kautionsdaten'!$H35=""),"",IF('Kautionsdaten'!$O35&lt;&gt;"","Ausgezahlt",IF(TODAY()-'Kautionsdaten'!$H35&gt;180,"Prüfung erforderlich","Offen")))</f>
        <v/>
      </c>
      <c r="Q35" s="8">
        <f>IF('Kautionsdaten'!$I35="","",TODAY()-'Kautionsdaten'!$I35)</f>
        <v/>
      </c>
      <c r="R35" s="9">
        <f>IF('Kautionsdaten'!$A35="","",IFERROR('Kautionsdaten'!$N35/'Kautionsdaten'!$J35,0))</f>
        <v/>
      </c>
      <c r="S35" s="3" t="n"/>
    </row>
    <row r="36">
      <c r="A36" s="2" t="n"/>
      <c r="B36" s="3" t="n"/>
      <c r="C36" s="3" t="n"/>
      <c r="D36" s="2" t="n"/>
      <c r="E36" s="2" t="n"/>
      <c r="F36" s="3" t="n"/>
      <c r="G36" s="4" t="n"/>
      <c r="H36" s="4" t="n"/>
      <c r="I36" s="4" t="n"/>
      <c r="J36" s="5" t="n"/>
      <c r="K36" s="5" t="n"/>
      <c r="L36" s="5" t="n"/>
      <c r="M36" s="5" t="n"/>
      <c r="N36" s="6">
        <f>IF('Kautionsdaten'!$A36="","",'Kautionsdaten'!$J36+'Kautionsdaten'!$M36-'Kautionsdaten'!$K36-'Kautionsdaten'!$L36)</f>
        <v/>
      </c>
      <c r="O36" s="4" t="n"/>
      <c r="P36" s="7">
        <f>IF(OR('Kautionsdaten'!$A36="",'Kautionsdaten'!$H36=""),"",IF('Kautionsdaten'!$O36&lt;&gt;"","Ausgezahlt",IF(TODAY()-'Kautionsdaten'!$H36&gt;180,"Prüfung erforderlich","Offen")))</f>
        <v/>
      </c>
      <c r="Q36" s="8">
        <f>IF('Kautionsdaten'!$I36="","",TODAY()-'Kautionsdaten'!$I36)</f>
        <v/>
      </c>
      <c r="R36" s="9">
        <f>IF('Kautionsdaten'!$A36="","",IFERROR('Kautionsdaten'!$N36/'Kautionsdaten'!$J36,0))</f>
        <v/>
      </c>
      <c r="S36" s="3" t="n"/>
    </row>
    <row r="37">
      <c r="A37" s="2" t="n"/>
      <c r="B37" s="3" t="n"/>
      <c r="C37" s="3" t="n"/>
      <c r="D37" s="2" t="n"/>
      <c r="E37" s="2" t="n"/>
      <c r="F37" s="3" t="n"/>
      <c r="G37" s="4" t="n"/>
      <c r="H37" s="4" t="n"/>
      <c r="I37" s="4" t="n"/>
      <c r="J37" s="5" t="n"/>
      <c r="K37" s="5" t="n"/>
      <c r="L37" s="5" t="n"/>
      <c r="M37" s="5" t="n"/>
      <c r="N37" s="6">
        <f>IF('Kautionsdaten'!$A37="","",'Kautionsdaten'!$J37+'Kautionsdaten'!$M37-'Kautionsdaten'!$K37-'Kautionsdaten'!$L37)</f>
        <v/>
      </c>
      <c r="O37" s="4" t="n"/>
      <c r="P37" s="7">
        <f>IF(OR('Kautionsdaten'!$A37="",'Kautionsdaten'!$H37=""),"",IF('Kautionsdaten'!$O37&lt;&gt;"","Ausgezahlt",IF(TODAY()-'Kautionsdaten'!$H37&gt;180,"Prüfung erforderlich","Offen")))</f>
        <v/>
      </c>
      <c r="Q37" s="8">
        <f>IF('Kautionsdaten'!$I37="","",TODAY()-'Kautionsdaten'!$I37)</f>
        <v/>
      </c>
      <c r="R37" s="9">
        <f>IF('Kautionsdaten'!$A37="","",IFERROR('Kautionsdaten'!$N37/'Kautionsdaten'!$J37,0))</f>
        <v/>
      </c>
      <c r="S37" s="3" t="n"/>
    </row>
    <row r="38">
      <c r="A38" s="2" t="n"/>
      <c r="B38" s="3" t="n"/>
      <c r="C38" s="3" t="n"/>
      <c r="D38" s="2" t="n"/>
      <c r="E38" s="2" t="n"/>
      <c r="F38" s="3" t="n"/>
      <c r="G38" s="4" t="n"/>
      <c r="H38" s="4" t="n"/>
      <c r="I38" s="4" t="n"/>
      <c r="J38" s="5" t="n"/>
      <c r="K38" s="5" t="n"/>
      <c r="L38" s="5" t="n"/>
      <c r="M38" s="5" t="n"/>
      <c r="N38" s="6">
        <f>IF('Kautionsdaten'!$A38="","",'Kautionsdaten'!$J38+'Kautionsdaten'!$M38-'Kautionsdaten'!$K38-'Kautionsdaten'!$L38)</f>
        <v/>
      </c>
      <c r="O38" s="4" t="n"/>
      <c r="P38" s="7">
        <f>IF(OR('Kautionsdaten'!$A38="",'Kautionsdaten'!$H38=""),"",IF('Kautionsdaten'!$O38&lt;&gt;"","Ausgezahlt",IF(TODAY()-'Kautionsdaten'!$H38&gt;180,"Prüfung erforderlich","Offen")))</f>
        <v/>
      </c>
      <c r="Q38" s="8">
        <f>IF('Kautionsdaten'!$I38="","",TODAY()-'Kautionsdaten'!$I38)</f>
        <v/>
      </c>
      <c r="R38" s="9">
        <f>IF('Kautionsdaten'!$A38="","",IFERROR('Kautionsdaten'!$N38/'Kautionsdaten'!$J38,0))</f>
        <v/>
      </c>
      <c r="S38" s="3" t="n"/>
    </row>
    <row r="39">
      <c r="A39" s="2" t="n"/>
      <c r="B39" s="3" t="n"/>
      <c r="C39" s="3" t="n"/>
      <c r="D39" s="2" t="n"/>
      <c r="E39" s="2" t="n"/>
      <c r="F39" s="3" t="n"/>
      <c r="G39" s="4" t="n"/>
      <c r="H39" s="4" t="n"/>
      <c r="I39" s="4" t="n"/>
      <c r="J39" s="5" t="n"/>
      <c r="K39" s="5" t="n"/>
      <c r="L39" s="5" t="n"/>
      <c r="M39" s="5" t="n"/>
      <c r="N39" s="6">
        <f>IF('Kautionsdaten'!$A39="","",'Kautionsdaten'!$J39+'Kautionsdaten'!$M39-'Kautionsdaten'!$K39-'Kautionsdaten'!$L39)</f>
        <v/>
      </c>
      <c r="O39" s="4" t="n"/>
      <c r="P39" s="7">
        <f>IF(OR('Kautionsdaten'!$A39="",'Kautionsdaten'!$H39=""),"",IF('Kautionsdaten'!$O39&lt;&gt;"","Ausgezahlt",IF(TODAY()-'Kautionsdaten'!$H39&gt;180,"Prüfung erforderlich","Offen")))</f>
        <v/>
      </c>
      <c r="Q39" s="8">
        <f>IF('Kautionsdaten'!$I39="","",TODAY()-'Kautionsdaten'!$I39)</f>
        <v/>
      </c>
      <c r="R39" s="9">
        <f>IF('Kautionsdaten'!$A39="","",IFERROR('Kautionsdaten'!$N39/'Kautionsdaten'!$J39,0))</f>
        <v/>
      </c>
      <c r="S39" s="3" t="n"/>
    </row>
    <row r="40">
      <c r="A40" s="2" t="n"/>
      <c r="B40" s="3" t="n"/>
      <c r="C40" s="3" t="n"/>
      <c r="D40" s="2" t="n"/>
      <c r="E40" s="2" t="n"/>
      <c r="F40" s="3" t="n"/>
      <c r="G40" s="4" t="n"/>
      <c r="H40" s="4" t="n"/>
      <c r="I40" s="4" t="n"/>
      <c r="J40" s="5" t="n"/>
      <c r="K40" s="5" t="n"/>
      <c r="L40" s="5" t="n"/>
      <c r="M40" s="5" t="n"/>
      <c r="N40" s="6">
        <f>IF('Kautionsdaten'!$A40="","",'Kautionsdaten'!$J40+'Kautionsdaten'!$M40-'Kautionsdaten'!$K40-'Kautionsdaten'!$L40)</f>
        <v/>
      </c>
      <c r="O40" s="4" t="n"/>
      <c r="P40" s="7">
        <f>IF(OR('Kautionsdaten'!$A40="",'Kautionsdaten'!$H40=""),"",IF('Kautionsdaten'!$O40&lt;&gt;"","Ausgezahlt",IF(TODAY()-'Kautionsdaten'!$H40&gt;180,"Prüfung erforderlich","Offen")))</f>
        <v/>
      </c>
      <c r="Q40" s="8">
        <f>IF('Kautionsdaten'!$I40="","",TODAY()-'Kautionsdaten'!$I40)</f>
        <v/>
      </c>
      <c r="R40" s="9">
        <f>IF('Kautionsdaten'!$A40="","",IFERROR('Kautionsdaten'!$N40/'Kautionsdaten'!$J40,0))</f>
        <v/>
      </c>
      <c r="S40" s="3" t="n"/>
    </row>
    <row r="41">
      <c r="A41" s="2" t="n"/>
      <c r="B41" s="3" t="n"/>
      <c r="C41" s="3" t="n"/>
      <c r="D41" s="2" t="n"/>
      <c r="E41" s="2" t="n"/>
      <c r="F41" s="3" t="n"/>
      <c r="G41" s="4" t="n"/>
      <c r="H41" s="4" t="n"/>
      <c r="I41" s="4" t="n"/>
      <c r="J41" s="5" t="n"/>
      <c r="K41" s="5" t="n"/>
      <c r="L41" s="5" t="n"/>
      <c r="M41" s="5" t="n"/>
      <c r="N41" s="6">
        <f>IF('Kautionsdaten'!$A41="","",'Kautionsdaten'!$J41+'Kautionsdaten'!$M41-'Kautionsdaten'!$K41-'Kautionsdaten'!$L41)</f>
        <v/>
      </c>
      <c r="O41" s="4" t="n"/>
      <c r="P41" s="7">
        <f>IF(OR('Kautionsdaten'!$A41="",'Kautionsdaten'!$H41=""),"",IF('Kautionsdaten'!$O41&lt;&gt;"","Ausgezahlt",IF(TODAY()-'Kautionsdaten'!$H41&gt;180,"Prüfung erforderlich","Offen")))</f>
        <v/>
      </c>
      <c r="Q41" s="8">
        <f>IF('Kautionsdaten'!$I41="","",TODAY()-'Kautionsdaten'!$I41)</f>
        <v/>
      </c>
      <c r="R41" s="9">
        <f>IF('Kautionsdaten'!$A41="","",IFERROR('Kautionsdaten'!$N41/'Kautionsdaten'!$J41,0))</f>
        <v/>
      </c>
      <c r="S41" s="3" t="n"/>
    </row>
    <row r="42">
      <c r="A42" s="2" t="n"/>
      <c r="B42" s="3" t="n"/>
      <c r="C42" s="3" t="n"/>
      <c r="D42" s="2" t="n"/>
      <c r="E42" s="2" t="n"/>
      <c r="F42" s="3" t="n"/>
      <c r="G42" s="4" t="n"/>
      <c r="H42" s="4" t="n"/>
      <c r="I42" s="4" t="n"/>
      <c r="J42" s="5" t="n"/>
      <c r="K42" s="5" t="n"/>
      <c r="L42" s="5" t="n"/>
      <c r="M42" s="5" t="n"/>
      <c r="N42" s="6">
        <f>IF('Kautionsdaten'!$A42="","",'Kautionsdaten'!$J42+'Kautionsdaten'!$M42-'Kautionsdaten'!$K42-'Kautionsdaten'!$L42)</f>
        <v/>
      </c>
      <c r="O42" s="4" t="n"/>
      <c r="P42" s="7">
        <f>IF(OR('Kautionsdaten'!$A42="",'Kautionsdaten'!$H42=""),"",IF('Kautionsdaten'!$O42&lt;&gt;"","Ausgezahlt",IF(TODAY()-'Kautionsdaten'!$H42&gt;180,"Prüfung erforderlich","Offen")))</f>
        <v/>
      </c>
      <c r="Q42" s="8">
        <f>IF('Kautionsdaten'!$I42="","",TODAY()-'Kautionsdaten'!$I42)</f>
        <v/>
      </c>
      <c r="R42" s="9">
        <f>IF('Kautionsdaten'!$A42="","",IFERROR('Kautionsdaten'!$N42/'Kautionsdaten'!$J42,0))</f>
        <v/>
      </c>
      <c r="S42" s="3" t="n"/>
    </row>
    <row r="43">
      <c r="A43" s="2" t="n"/>
      <c r="B43" s="3" t="n"/>
      <c r="C43" s="3" t="n"/>
      <c r="D43" s="2" t="n"/>
      <c r="E43" s="2" t="n"/>
      <c r="F43" s="3" t="n"/>
      <c r="G43" s="4" t="n"/>
      <c r="H43" s="4" t="n"/>
      <c r="I43" s="4" t="n"/>
      <c r="J43" s="5" t="n"/>
      <c r="K43" s="5" t="n"/>
      <c r="L43" s="5" t="n"/>
      <c r="M43" s="5" t="n"/>
      <c r="N43" s="6">
        <f>IF('Kautionsdaten'!$A43="","",'Kautionsdaten'!$J43+'Kautionsdaten'!$M43-'Kautionsdaten'!$K43-'Kautionsdaten'!$L43)</f>
        <v/>
      </c>
      <c r="O43" s="4" t="n"/>
      <c r="P43" s="7">
        <f>IF(OR('Kautionsdaten'!$A43="",'Kautionsdaten'!$H43=""),"",IF('Kautionsdaten'!$O43&lt;&gt;"","Ausgezahlt",IF(TODAY()-'Kautionsdaten'!$H43&gt;180,"Prüfung erforderlich","Offen")))</f>
        <v/>
      </c>
      <c r="Q43" s="8">
        <f>IF('Kautionsdaten'!$I43="","",TODAY()-'Kautionsdaten'!$I43)</f>
        <v/>
      </c>
      <c r="R43" s="9">
        <f>IF('Kautionsdaten'!$A43="","",IFERROR('Kautionsdaten'!$N43/'Kautionsdaten'!$J43,0))</f>
        <v/>
      </c>
      <c r="S43" s="3" t="n"/>
    </row>
    <row r="44">
      <c r="A44" s="2" t="n"/>
      <c r="B44" s="3" t="n"/>
      <c r="C44" s="3" t="n"/>
      <c r="D44" s="2" t="n"/>
      <c r="E44" s="2" t="n"/>
      <c r="F44" s="3" t="n"/>
      <c r="G44" s="4" t="n"/>
      <c r="H44" s="4" t="n"/>
      <c r="I44" s="4" t="n"/>
      <c r="J44" s="5" t="n"/>
      <c r="K44" s="5" t="n"/>
      <c r="L44" s="5" t="n"/>
      <c r="M44" s="5" t="n"/>
      <c r="N44" s="6">
        <f>IF('Kautionsdaten'!$A44="","",'Kautionsdaten'!$J44+'Kautionsdaten'!$M44-'Kautionsdaten'!$K44-'Kautionsdaten'!$L44)</f>
        <v/>
      </c>
      <c r="O44" s="4" t="n"/>
      <c r="P44" s="7">
        <f>IF(OR('Kautionsdaten'!$A44="",'Kautionsdaten'!$H44=""),"",IF('Kautionsdaten'!$O44&lt;&gt;"","Ausgezahlt",IF(TODAY()-'Kautionsdaten'!$H44&gt;180,"Prüfung erforderlich","Offen")))</f>
        <v/>
      </c>
      <c r="Q44" s="8">
        <f>IF('Kautionsdaten'!$I44="","",TODAY()-'Kautionsdaten'!$I44)</f>
        <v/>
      </c>
      <c r="R44" s="9">
        <f>IF('Kautionsdaten'!$A44="","",IFERROR('Kautionsdaten'!$N44/'Kautionsdaten'!$J44,0))</f>
        <v/>
      </c>
      <c r="S44" s="3" t="n"/>
    </row>
    <row r="45">
      <c r="A45" s="2" t="n"/>
      <c r="B45" s="3" t="n"/>
      <c r="C45" s="3" t="n"/>
      <c r="D45" s="2" t="n"/>
      <c r="E45" s="2" t="n"/>
      <c r="F45" s="3" t="n"/>
      <c r="G45" s="4" t="n"/>
      <c r="H45" s="4" t="n"/>
      <c r="I45" s="4" t="n"/>
      <c r="J45" s="5" t="n"/>
      <c r="K45" s="5" t="n"/>
      <c r="L45" s="5" t="n"/>
      <c r="M45" s="5" t="n"/>
      <c r="N45" s="6">
        <f>IF('Kautionsdaten'!$A45="","",'Kautionsdaten'!$J45+'Kautionsdaten'!$M45-'Kautionsdaten'!$K45-'Kautionsdaten'!$L45)</f>
        <v/>
      </c>
      <c r="O45" s="4" t="n"/>
      <c r="P45" s="7">
        <f>IF(OR('Kautionsdaten'!$A45="",'Kautionsdaten'!$H45=""),"",IF('Kautionsdaten'!$O45&lt;&gt;"","Ausgezahlt",IF(TODAY()-'Kautionsdaten'!$H45&gt;180,"Prüfung erforderlich","Offen")))</f>
        <v/>
      </c>
      <c r="Q45" s="8">
        <f>IF('Kautionsdaten'!$I45="","",TODAY()-'Kautionsdaten'!$I45)</f>
        <v/>
      </c>
      <c r="R45" s="9">
        <f>IF('Kautionsdaten'!$A45="","",IFERROR('Kautionsdaten'!$N45/'Kautionsdaten'!$J45,0))</f>
        <v/>
      </c>
      <c r="S45" s="3" t="n"/>
    </row>
    <row r="46">
      <c r="A46" s="2" t="n"/>
      <c r="B46" s="3" t="n"/>
      <c r="C46" s="3" t="n"/>
      <c r="D46" s="2" t="n"/>
      <c r="E46" s="2" t="n"/>
      <c r="F46" s="3" t="n"/>
      <c r="G46" s="4" t="n"/>
      <c r="H46" s="4" t="n"/>
      <c r="I46" s="4" t="n"/>
      <c r="J46" s="5" t="n"/>
      <c r="K46" s="5" t="n"/>
      <c r="L46" s="5" t="n"/>
      <c r="M46" s="5" t="n"/>
      <c r="N46" s="6">
        <f>IF('Kautionsdaten'!$A46="","",'Kautionsdaten'!$J46+'Kautionsdaten'!$M46-'Kautionsdaten'!$K46-'Kautionsdaten'!$L46)</f>
        <v/>
      </c>
      <c r="O46" s="4" t="n"/>
      <c r="P46" s="7">
        <f>IF(OR('Kautionsdaten'!$A46="",'Kautionsdaten'!$H46=""),"",IF('Kautionsdaten'!$O46&lt;&gt;"","Ausgezahlt",IF(TODAY()-'Kautionsdaten'!$H46&gt;180,"Prüfung erforderlich","Offen")))</f>
        <v/>
      </c>
      <c r="Q46" s="8">
        <f>IF('Kautionsdaten'!$I46="","",TODAY()-'Kautionsdaten'!$I46)</f>
        <v/>
      </c>
      <c r="R46" s="9">
        <f>IF('Kautionsdaten'!$A46="","",IFERROR('Kautionsdaten'!$N46/'Kautionsdaten'!$J46,0))</f>
        <v/>
      </c>
      <c r="S46" s="3" t="n"/>
    </row>
    <row r="47">
      <c r="A47" s="2" t="n"/>
      <c r="B47" s="3" t="n"/>
      <c r="C47" s="3" t="n"/>
      <c r="D47" s="2" t="n"/>
      <c r="E47" s="2" t="n"/>
      <c r="F47" s="3" t="n"/>
      <c r="G47" s="4" t="n"/>
      <c r="H47" s="4" t="n"/>
      <c r="I47" s="4" t="n"/>
      <c r="J47" s="5" t="n"/>
      <c r="K47" s="5" t="n"/>
      <c r="L47" s="5" t="n"/>
      <c r="M47" s="5" t="n"/>
      <c r="N47" s="6">
        <f>IF('Kautionsdaten'!$A47="","",'Kautionsdaten'!$J47+'Kautionsdaten'!$M47-'Kautionsdaten'!$K47-'Kautionsdaten'!$L47)</f>
        <v/>
      </c>
      <c r="O47" s="4" t="n"/>
      <c r="P47" s="7">
        <f>IF(OR('Kautionsdaten'!$A47="",'Kautionsdaten'!$H47=""),"",IF('Kautionsdaten'!$O47&lt;&gt;"","Ausgezahlt",IF(TODAY()-'Kautionsdaten'!$H47&gt;180,"Prüfung erforderlich","Offen")))</f>
        <v/>
      </c>
      <c r="Q47" s="8">
        <f>IF('Kautionsdaten'!$I47="","",TODAY()-'Kautionsdaten'!$I47)</f>
        <v/>
      </c>
      <c r="R47" s="9">
        <f>IF('Kautionsdaten'!$A47="","",IFERROR('Kautionsdaten'!$N47/'Kautionsdaten'!$J47,0))</f>
        <v/>
      </c>
      <c r="S47" s="3" t="n"/>
    </row>
    <row r="48">
      <c r="A48" s="2" t="n"/>
      <c r="B48" s="3" t="n"/>
      <c r="C48" s="3" t="n"/>
      <c r="D48" s="2" t="n"/>
      <c r="E48" s="2" t="n"/>
      <c r="F48" s="3" t="n"/>
      <c r="G48" s="4" t="n"/>
      <c r="H48" s="4" t="n"/>
      <c r="I48" s="4" t="n"/>
      <c r="J48" s="5" t="n"/>
      <c r="K48" s="5" t="n"/>
      <c r="L48" s="5" t="n"/>
      <c r="M48" s="5" t="n"/>
      <c r="N48" s="6">
        <f>IF('Kautionsdaten'!$A48="","",'Kautionsdaten'!$J48+'Kautionsdaten'!$M48-'Kautionsdaten'!$K48-'Kautionsdaten'!$L48)</f>
        <v/>
      </c>
      <c r="O48" s="4" t="n"/>
      <c r="P48" s="7">
        <f>IF(OR('Kautionsdaten'!$A48="",'Kautionsdaten'!$H48=""),"",IF('Kautionsdaten'!$O48&lt;&gt;"","Ausgezahlt",IF(TODAY()-'Kautionsdaten'!$H48&gt;180,"Prüfung erforderlich","Offen")))</f>
        <v/>
      </c>
      <c r="Q48" s="8">
        <f>IF('Kautionsdaten'!$I48="","",TODAY()-'Kautionsdaten'!$I48)</f>
        <v/>
      </c>
      <c r="R48" s="9">
        <f>IF('Kautionsdaten'!$A48="","",IFERROR('Kautionsdaten'!$N48/'Kautionsdaten'!$J48,0))</f>
        <v/>
      </c>
      <c r="S48" s="3" t="n"/>
    </row>
    <row r="49">
      <c r="A49" s="2" t="n"/>
      <c r="B49" s="3" t="n"/>
      <c r="C49" s="3" t="n"/>
      <c r="D49" s="2" t="n"/>
      <c r="E49" s="2" t="n"/>
      <c r="F49" s="3" t="n"/>
      <c r="G49" s="4" t="n"/>
      <c r="H49" s="4" t="n"/>
      <c r="I49" s="4" t="n"/>
      <c r="J49" s="5" t="n"/>
      <c r="K49" s="5" t="n"/>
      <c r="L49" s="5" t="n"/>
      <c r="M49" s="5" t="n"/>
      <c r="N49" s="6">
        <f>IF('Kautionsdaten'!$A49="","",'Kautionsdaten'!$J49+'Kautionsdaten'!$M49-'Kautionsdaten'!$K49-'Kautionsdaten'!$L49)</f>
        <v/>
      </c>
      <c r="O49" s="4" t="n"/>
      <c r="P49" s="7">
        <f>IF(OR('Kautionsdaten'!$A49="",'Kautionsdaten'!$H49=""),"",IF('Kautionsdaten'!$O49&lt;&gt;"","Ausgezahlt",IF(TODAY()-'Kautionsdaten'!$H49&gt;180,"Prüfung erforderlich","Offen")))</f>
        <v/>
      </c>
      <c r="Q49" s="8">
        <f>IF('Kautionsdaten'!$I49="","",TODAY()-'Kautionsdaten'!$I49)</f>
        <v/>
      </c>
      <c r="R49" s="9">
        <f>IF('Kautionsdaten'!$A49="","",IFERROR('Kautionsdaten'!$N49/'Kautionsdaten'!$J49,0))</f>
        <v/>
      </c>
      <c r="S49" s="3" t="n"/>
    </row>
    <row r="50">
      <c r="A50" s="2" t="n"/>
      <c r="B50" s="3" t="n"/>
      <c r="C50" s="3" t="n"/>
      <c r="D50" s="2" t="n"/>
      <c r="E50" s="2" t="n"/>
      <c r="F50" s="3" t="n"/>
      <c r="G50" s="4" t="n"/>
      <c r="H50" s="4" t="n"/>
      <c r="I50" s="4" t="n"/>
      <c r="J50" s="5" t="n"/>
      <c r="K50" s="5" t="n"/>
      <c r="L50" s="5" t="n"/>
      <c r="M50" s="5" t="n"/>
      <c r="N50" s="6">
        <f>IF('Kautionsdaten'!$A50="","",'Kautionsdaten'!$J50+'Kautionsdaten'!$M50-'Kautionsdaten'!$K50-'Kautionsdaten'!$L50)</f>
        <v/>
      </c>
      <c r="O50" s="4" t="n"/>
      <c r="P50" s="7">
        <f>IF(OR('Kautionsdaten'!$A50="",'Kautionsdaten'!$H50=""),"",IF('Kautionsdaten'!$O50&lt;&gt;"","Ausgezahlt",IF(TODAY()-'Kautionsdaten'!$H50&gt;180,"Prüfung erforderlich","Offen")))</f>
        <v/>
      </c>
      <c r="Q50" s="8">
        <f>IF('Kautionsdaten'!$I50="","",TODAY()-'Kautionsdaten'!$I50)</f>
        <v/>
      </c>
      <c r="R50" s="9">
        <f>IF('Kautionsdaten'!$A50="","",IFERROR('Kautionsdaten'!$N50/'Kautionsdaten'!$J50,0))</f>
        <v/>
      </c>
      <c r="S50" s="3" t="n"/>
    </row>
    <row r="51">
      <c r="A51" s="2" t="n"/>
      <c r="B51" s="3" t="n"/>
      <c r="C51" s="3" t="n"/>
      <c r="D51" s="2" t="n"/>
      <c r="E51" s="2" t="n"/>
      <c r="F51" s="3" t="n"/>
      <c r="G51" s="4" t="n"/>
      <c r="H51" s="4" t="n"/>
      <c r="I51" s="4" t="n"/>
      <c r="J51" s="5" t="n"/>
      <c r="K51" s="5" t="n"/>
      <c r="L51" s="5" t="n"/>
      <c r="M51" s="5" t="n"/>
      <c r="N51" s="6">
        <f>IF('Kautionsdaten'!$A51="","",'Kautionsdaten'!$J51+'Kautionsdaten'!$M51-'Kautionsdaten'!$K51-'Kautionsdaten'!$L51)</f>
        <v/>
      </c>
      <c r="O51" s="4" t="n"/>
      <c r="P51" s="7">
        <f>IF(OR('Kautionsdaten'!$A51="",'Kautionsdaten'!$H51=""),"",IF('Kautionsdaten'!$O51&lt;&gt;"","Ausgezahlt",IF(TODAY()-'Kautionsdaten'!$H51&gt;180,"Prüfung erforderlich","Offen")))</f>
        <v/>
      </c>
      <c r="Q51" s="8">
        <f>IF('Kautionsdaten'!$I51="","",TODAY()-'Kautionsdaten'!$I51)</f>
        <v/>
      </c>
      <c r="R51" s="9">
        <f>IF('Kautionsdaten'!$A51="","",IFERROR('Kautionsdaten'!$N51/'Kautionsdaten'!$J51,0))</f>
        <v/>
      </c>
      <c r="S51" s="3" t="n"/>
    </row>
    <row r="52">
      <c r="A52" s="2" t="n"/>
      <c r="B52" s="3" t="n"/>
      <c r="C52" s="3" t="n"/>
      <c r="D52" s="2" t="n"/>
      <c r="E52" s="2" t="n"/>
      <c r="F52" s="3" t="n"/>
      <c r="G52" s="4" t="n"/>
      <c r="H52" s="4" t="n"/>
      <c r="I52" s="4" t="n"/>
      <c r="J52" s="5" t="n"/>
      <c r="K52" s="5" t="n"/>
      <c r="L52" s="5" t="n"/>
      <c r="M52" s="5" t="n"/>
      <c r="N52" s="6">
        <f>IF('Kautionsdaten'!$A52="","",'Kautionsdaten'!$J52+'Kautionsdaten'!$M52-'Kautionsdaten'!$K52-'Kautionsdaten'!$L52)</f>
        <v/>
      </c>
      <c r="O52" s="4" t="n"/>
      <c r="P52" s="7">
        <f>IF(OR('Kautionsdaten'!$A52="",'Kautionsdaten'!$H52=""),"",IF('Kautionsdaten'!$O52&lt;&gt;"","Ausgezahlt",IF(TODAY()-'Kautionsdaten'!$H52&gt;180,"Prüfung erforderlich","Offen")))</f>
        <v/>
      </c>
      <c r="Q52" s="8">
        <f>IF('Kautionsdaten'!$I52="","",TODAY()-'Kautionsdaten'!$I52)</f>
        <v/>
      </c>
      <c r="R52" s="9">
        <f>IF('Kautionsdaten'!$A52="","",IFERROR('Kautionsdaten'!$N52/'Kautionsdaten'!$J52,0))</f>
        <v/>
      </c>
      <c r="S52" s="3" t="n"/>
    </row>
    <row r="53">
      <c r="A53" s="2" t="n"/>
      <c r="B53" s="3" t="n"/>
      <c r="C53" s="3" t="n"/>
      <c r="D53" s="2" t="n"/>
      <c r="E53" s="2" t="n"/>
      <c r="F53" s="3" t="n"/>
      <c r="G53" s="4" t="n"/>
      <c r="H53" s="4" t="n"/>
      <c r="I53" s="4" t="n"/>
      <c r="J53" s="5" t="n"/>
      <c r="K53" s="5" t="n"/>
      <c r="L53" s="5" t="n"/>
      <c r="M53" s="5" t="n"/>
      <c r="N53" s="6">
        <f>IF('Kautionsdaten'!$A53="","",'Kautionsdaten'!$J53+'Kautionsdaten'!$M53-'Kautionsdaten'!$K53-'Kautionsdaten'!$L53)</f>
        <v/>
      </c>
      <c r="O53" s="4" t="n"/>
      <c r="P53" s="7">
        <f>IF(OR('Kautionsdaten'!$A53="",'Kautionsdaten'!$H53=""),"",IF('Kautionsdaten'!$O53&lt;&gt;"","Ausgezahlt",IF(TODAY()-'Kautionsdaten'!$H53&gt;180,"Prüfung erforderlich","Offen")))</f>
        <v/>
      </c>
      <c r="Q53" s="8">
        <f>IF('Kautionsdaten'!$I53="","",TODAY()-'Kautionsdaten'!$I53)</f>
        <v/>
      </c>
      <c r="R53" s="9">
        <f>IF('Kautionsdaten'!$A53="","",IFERROR('Kautionsdaten'!$N53/'Kautionsdaten'!$J53,0))</f>
        <v/>
      </c>
      <c r="S53" s="3" t="n"/>
    </row>
    <row r="54">
      <c r="A54" s="2" t="n"/>
      <c r="B54" s="3" t="n"/>
      <c r="C54" s="3" t="n"/>
      <c r="D54" s="2" t="n"/>
      <c r="E54" s="2" t="n"/>
      <c r="F54" s="3" t="n"/>
      <c r="G54" s="4" t="n"/>
      <c r="H54" s="4" t="n"/>
      <c r="I54" s="4" t="n"/>
      <c r="J54" s="5" t="n"/>
      <c r="K54" s="5" t="n"/>
      <c r="L54" s="5" t="n"/>
      <c r="M54" s="5" t="n"/>
      <c r="N54" s="6">
        <f>IF('Kautionsdaten'!$A54="","",'Kautionsdaten'!$J54+'Kautionsdaten'!$M54-'Kautionsdaten'!$K54-'Kautionsdaten'!$L54)</f>
        <v/>
      </c>
      <c r="O54" s="4" t="n"/>
      <c r="P54" s="7">
        <f>IF(OR('Kautionsdaten'!$A54="",'Kautionsdaten'!$H54=""),"",IF('Kautionsdaten'!$O54&lt;&gt;"","Ausgezahlt",IF(TODAY()-'Kautionsdaten'!$H54&gt;180,"Prüfung erforderlich","Offen")))</f>
        <v/>
      </c>
      <c r="Q54" s="8">
        <f>IF('Kautionsdaten'!$I54="","",TODAY()-'Kautionsdaten'!$I54)</f>
        <v/>
      </c>
      <c r="R54" s="9">
        <f>IF('Kautionsdaten'!$A54="","",IFERROR('Kautionsdaten'!$N54/'Kautionsdaten'!$J54,0))</f>
        <v/>
      </c>
      <c r="S54" s="3" t="n"/>
    </row>
    <row r="55">
      <c r="A55" s="2" t="n"/>
      <c r="B55" s="3" t="n"/>
      <c r="C55" s="3" t="n"/>
      <c r="D55" s="2" t="n"/>
      <c r="E55" s="2" t="n"/>
      <c r="F55" s="3" t="n"/>
      <c r="G55" s="4" t="n"/>
      <c r="H55" s="4" t="n"/>
      <c r="I55" s="4" t="n"/>
      <c r="J55" s="5" t="n"/>
      <c r="K55" s="5" t="n"/>
      <c r="L55" s="5" t="n"/>
      <c r="M55" s="5" t="n"/>
      <c r="N55" s="6">
        <f>IF('Kautionsdaten'!$A55="","",'Kautionsdaten'!$J55+'Kautionsdaten'!$M55-'Kautionsdaten'!$K55-'Kautionsdaten'!$L55)</f>
        <v/>
      </c>
      <c r="O55" s="4" t="n"/>
      <c r="P55" s="7">
        <f>IF(OR('Kautionsdaten'!$A55="",'Kautionsdaten'!$H55=""),"",IF('Kautionsdaten'!$O55&lt;&gt;"","Ausgezahlt",IF(TODAY()-'Kautionsdaten'!$H55&gt;180,"Prüfung erforderlich","Offen")))</f>
        <v/>
      </c>
      <c r="Q55" s="8">
        <f>IF('Kautionsdaten'!$I55="","",TODAY()-'Kautionsdaten'!$I55)</f>
        <v/>
      </c>
      <c r="R55" s="9">
        <f>IF('Kautionsdaten'!$A55="","",IFERROR('Kautionsdaten'!$N55/'Kautionsdaten'!$J55,0))</f>
        <v/>
      </c>
      <c r="S55" s="3" t="n"/>
    </row>
    <row r="56">
      <c r="A56" s="2" t="n"/>
      <c r="B56" s="3" t="n"/>
      <c r="C56" s="3" t="n"/>
      <c r="D56" s="2" t="n"/>
      <c r="E56" s="2" t="n"/>
      <c r="F56" s="3" t="n"/>
      <c r="G56" s="4" t="n"/>
      <c r="H56" s="4" t="n"/>
      <c r="I56" s="4" t="n"/>
      <c r="J56" s="5" t="n"/>
      <c r="K56" s="5" t="n"/>
      <c r="L56" s="5" t="n"/>
      <c r="M56" s="5" t="n"/>
      <c r="N56" s="6">
        <f>IF('Kautionsdaten'!$A56="","",'Kautionsdaten'!$J56+'Kautionsdaten'!$M56-'Kautionsdaten'!$K56-'Kautionsdaten'!$L56)</f>
        <v/>
      </c>
      <c r="O56" s="4" t="n"/>
      <c r="P56" s="7">
        <f>IF(OR('Kautionsdaten'!$A56="",'Kautionsdaten'!$H56=""),"",IF('Kautionsdaten'!$O56&lt;&gt;"","Ausgezahlt",IF(TODAY()-'Kautionsdaten'!$H56&gt;180,"Prüfung erforderlich","Offen")))</f>
        <v/>
      </c>
      <c r="Q56" s="8">
        <f>IF('Kautionsdaten'!$I56="","",TODAY()-'Kautionsdaten'!$I56)</f>
        <v/>
      </c>
      <c r="R56" s="9">
        <f>IF('Kautionsdaten'!$A56="","",IFERROR('Kautionsdaten'!$N56/'Kautionsdaten'!$J56,0))</f>
        <v/>
      </c>
      <c r="S56" s="3" t="n"/>
    </row>
    <row r="57">
      <c r="A57" s="2" t="n"/>
      <c r="B57" s="3" t="n"/>
      <c r="C57" s="3" t="n"/>
      <c r="D57" s="2" t="n"/>
      <c r="E57" s="2" t="n"/>
      <c r="F57" s="3" t="n"/>
      <c r="G57" s="4" t="n"/>
      <c r="H57" s="4" t="n"/>
      <c r="I57" s="4" t="n"/>
      <c r="J57" s="5" t="n"/>
      <c r="K57" s="5" t="n"/>
      <c r="L57" s="5" t="n"/>
      <c r="M57" s="5" t="n"/>
      <c r="N57" s="6">
        <f>IF('Kautionsdaten'!$A57="","",'Kautionsdaten'!$J57+'Kautionsdaten'!$M57-'Kautionsdaten'!$K57-'Kautionsdaten'!$L57)</f>
        <v/>
      </c>
      <c r="O57" s="4" t="n"/>
      <c r="P57" s="7">
        <f>IF(OR('Kautionsdaten'!$A57="",'Kautionsdaten'!$H57=""),"",IF('Kautionsdaten'!$O57&lt;&gt;"","Ausgezahlt",IF(TODAY()-'Kautionsdaten'!$H57&gt;180,"Prüfung erforderlich","Offen")))</f>
        <v/>
      </c>
      <c r="Q57" s="8">
        <f>IF('Kautionsdaten'!$I57="","",TODAY()-'Kautionsdaten'!$I57)</f>
        <v/>
      </c>
      <c r="R57" s="9">
        <f>IF('Kautionsdaten'!$A57="","",IFERROR('Kautionsdaten'!$N57/'Kautionsdaten'!$J57,0))</f>
        <v/>
      </c>
      <c r="S57" s="3" t="n"/>
    </row>
    <row r="58">
      <c r="A58" s="2" t="n"/>
      <c r="B58" s="3" t="n"/>
      <c r="C58" s="3" t="n"/>
      <c r="D58" s="2" t="n"/>
      <c r="E58" s="2" t="n"/>
      <c r="F58" s="3" t="n"/>
      <c r="G58" s="4" t="n"/>
      <c r="H58" s="4" t="n"/>
      <c r="I58" s="4" t="n"/>
      <c r="J58" s="5" t="n"/>
      <c r="K58" s="5" t="n"/>
      <c r="L58" s="5" t="n"/>
      <c r="M58" s="5" t="n"/>
      <c r="N58" s="6">
        <f>IF('Kautionsdaten'!$A58="","",'Kautionsdaten'!$J58+'Kautionsdaten'!$M58-'Kautionsdaten'!$K58-'Kautionsdaten'!$L58)</f>
        <v/>
      </c>
      <c r="O58" s="4" t="n"/>
      <c r="P58" s="7">
        <f>IF(OR('Kautionsdaten'!$A58="",'Kautionsdaten'!$H58=""),"",IF('Kautionsdaten'!$O58&lt;&gt;"","Ausgezahlt",IF(TODAY()-'Kautionsdaten'!$H58&gt;180,"Prüfung erforderlich","Offen")))</f>
        <v/>
      </c>
      <c r="Q58" s="8">
        <f>IF('Kautionsdaten'!$I58="","",TODAY()-'Kautionsdaten'!$I58)</f>
        <v/>
      </c>
      <c r="R58" s="9">
        <f>IF('Kautionsdaten'!$A58="","",IFERROR('Kautionsdaten'!$N58/'Kautionsdaten'!$J58,0))</f>
        <v/>
      </c>
      <c r="S58" s="3" t="n"/>
    </row>
    <row r="59">
      <c r="A59" s="2" t="n"/>
      <c r="B59" s="3" t="n"/>
      <c r="C59" s="3" t="n"/>
      <c r="D59" s="2" t="n"/>
      <c r="E59" s="2" t="n"/>
      <c r="F59" s="3" t="n"/>
      <c r="G59" s="4" t="n"/>
      <c r="H59" s="4" t="n"/>
      <c r="I59" s="4" t="n"/>
      <c r="J59" s="5" t="n"/>
      <c r="K59" s="5" t="n"/>
      <c r="L59" s="5" t="n"/>
      <c r="M59" s="5" t="n"/>
      <c r="N59" s="6">
        <f>IF('Kautionsdaten'!$A59="","",'Kautionsdaten'!$J59+'Kautionsdaten'!$M59-'Kautionsdaten'!$K59-'Kautionsdaten'!$L59)</f>
        <v/>
      </c>
      <c r="O59" s="4" t="n"/>
      <c r="P59" s="7">
        <f>IF(OR('Kautionsdaten'!$A59="",'Kautionsdaten'!$H59=""),"",IF('Kautionsdaten'!$O59&lt;&gt;"","Ausgezahlt",IF(TODAY()-'Kautionsdaten'!$H59&gt;180,"Prüfung erforderlich","Offen")))</f>
        <v/>
      </c>
      <c r="Q59" s="8">
        <f>IF('Kautionsdaten'!$I59="","",TODAY()-'Kautionsdaten'!$I59)</f>
        <v/>
      </c>
      <c r="R59" s="9">
        <f>IF('Kautionsdaten'!$A59="","",IFERROR('Kautionsdaten'!$N59/'Kautionsdaten'!$J59,0))</f>
        <v/>
      </c>
      <c r="S59" s="3" t="n"/>
    </row>
    <row r="60">
      <c r="A60" s="2" t="n"/>
      <c r="B60" s="3" t="n"/>
      <c r="C60" s="3" t="n"/>
      <c r="D60" s="2" t="n"/>
      <c r="E60" s="2" t="n"/>
      <c r="F60" s="3" t="n"/>
      <c r="G60" s="4" t="n"/>
      <c r="H60" s="4" t="n"/>
      <c r="I60" s="4" t="n"/>
      <c r="J60" s="5" t="n"/>
      <c r="K60" s="5" t="n"/>
      <c r="L60" s="5" t="n"/>
      <c r="M60" s="5" t="n"/>
      <c r="N60" s="6">
        <f>IF('Kautionsdaten'!$A60="","",'Kautionsdaten'!$J60+'Kautionsdaten'!$M60-'Kautionsdaten'!$K60-'Kautionsdaten'!$L60)</f>
        <v/>
      </c>
      <c r="O60" s="4" t="n"/>
      <c r="P60" s="7">
        <f>IF(OR('Kautionsdaten'!$A60="",'Kautionsdaten'!$H60=""),"",IF('Kautionsdaten'!$O60&lt;&gt;"","Ausgezahlt",IF(TODAY()-'Kautionsdaten'!$H60&gt;180,"Prüfung erforderlich","Offen")))</f>
        <v/>
      </c>
      <c r="Q60" s="8">
        <f>IF('Kautionsdaten'!$I60="","",TODAY()-'Kautionsdaten'!$I60)</f>
        <v/>
      </c>
      <c r="R60" s="9">
        <f>IF('Kautionsdaten'!$A60="","",IFERROR('Kautionsdaten'!$N60/'Kautionsdaten'!$J60,0))</f>
        <v/>
      </c>
      <c r="S60" s="3" t="n"/>
    </row>
    <row r="61">
      <c r="A61" s="2" t="n"/>
      <c r="B61" s="3" t="n"/>
      <c r="C61" s="3" t="n"/>
      <c r="D61" s="2" t="n"/>
      <c r="E61" s="2" t="n"/>
      <c r="F61" s="3" t="n"/>
      <c r="G61" s="4" t="n"/>
      <c r="H61" s="4" t="n"/>
      <c r="I61" s="4" t="n"/>
      <c r="J61" s="5" t="n"/>
      <c r="K61" s="5" t="n"/>
      <c r="L61" s="5" t="n"/>
      <c r="M61" s="5" t="n"/>
      <c r="N61" s="6">
        <f>IF('Kautionsdaten'!$A61="","",'Kautionsdaten'!$J61+'Kautionsdaten'!$M61-'Kautionsdaten'!$K61-'Kautionsdaten'!$L61)</f>
        <v/>
      </c>
      <c r="O61" s="4" t="n"/>
      <c r="P61" s="7">
        <f>IF(OR('Kautionsdaten'!$A61="",'Kautionsdaten'!$H61=""),"",IF('Kautionsdaten'!$O61&lt;&gt;"","Ausgezahlt",IF(TODAY()-'Kautionsdaten'!$H61&gt;180,"Prüfung erforderlich","Offen")))</f>
        <v/>
      </c>
      <c r="Q61" s="8">
        <f>IF('Kautionsdaten'!$I61="","",TODAY()-'Kautionsdaten'!$I61)</f>
        <v/>
      </c>
      <c r="R61" s="9">
        <f>IF('Kautionsdaten'!$A61="","",IFERROR('Kautionsdaten'!$N61/'Kautionsdaten'!$J61,0))</f>
        <v/>
      </c>
      <c r="S61" s="3" t="n"/>
    </row>
    <row r="62">
      <c r="A62" s="2" t="n"/>
      <c r="B62" s="3" t="n"/>
      <c r="C62" s="3" t="n"/>
      <c r="D62" s="2" t="n"/>
      <c r="E62" s="2" t="n"/>
      <c r="F62" s="3" t="n"/>
      <c r="G62" s="4" t="n"/>
      <c r="H62" s="4" t="n"/>
      <c r="I62" s="4" t="n"/>
      <c r="J62" s="5" t="n"/>
      <c r="K62" s="5" t="n"/>
      <c r="L62" s="5" t="n"/>
      <c r="M62" s="5" t="n"/>
      <c r="N62" s="6">
        <f>IF('Kautionsdaten'!$A62="","",'Kautionsdaten'!$J62+'Kautionsdaten'!$M62-'Kautionsdaten'!$K62-'Kautionsdaten'!$L62)</f>
        <v/>
      </c>
      <c r="O62" s="4" t="n"/>
      <c r="P62" s="7">
        <f>IF(OR('Kautionsdaten'!$A62="",'Kautionsdaten'!$H62=""),"",IF('Kautionsdaten'!$O62&lt;&gt;"","Ausgezahlt",IF(TODAY()-'Kautionsdaten'!$H62&gt;180,"Prüfung erforderlich","Offen")))</f>
        <v/>
      </c>
      <c r="Q62" s="8">
        <f>IF('Kautionsdaten'!$I62="","",TODAY()-'Kautionsdaten'!$I62)</f>
        <v/>
      </c>
      <c r="R62" s="9">
        <f>IF('Kautionsdaten'!$A62="","",IFERROR('Kautionsdaten'!$N62/'Kautionsdaten'!$J62,0))</f>
        <v/>
      </c>
      <c r="S62" s="3" t="n"/>
    </row>
    <row r="63">
      <c r="A63" s="2" t="n"/>
      <c r="B63" s="3" t="n"/>
      <c r="C63" s="3" t="n"/>
      <c r="D63" s="2" t="n"/>
      <c r="E63" s="2" t="n"/>
      <c r="F63" s="3" t="n"/>
      <c r="G63" s="4" t="n"/>
      <c r="H63" s="4" t="n"/>
      <c r="I63" s="4" t="n"/>
      <c r="J63" s="5" t="n"/>
      <c r="K63" s="5" t="n"/>
      <c r="L63" s="5" t="n"/>
      <c r="M63" s="5" t="n"/>
      <c r="N63" s="6">
        <f>IF('Kautionsdaten'!$A63="","",'Kautionsdaten'!$J63+'Kautionsdaten'!$M63-'Kautionsdaten'!$K63-'Kautionsdaten'!$L63)</f>
        <v/>
      </c>
      <c r="O63" s="4" t="n"/>
      <c r="P63" s="7">
        <f>IF(OR('Kautionsdaten'!$A63="",'Kautionsdaten'!$H63=""),"",IF('Kautionsdaten'!$O63&lt;&gt;"","Ausgezahlt",IF(TODAY()-'Kautionsdaten'!$H63&gt;180,"Prüfung erforderlich","Offen")))</f>
        <v/>
      </c>
      <c r="Q63" s="8">
        <f>IF('Kautionsdaten'!$I63="","",TODAY()-'Kautionsdaten'!$I63)</f>
        <v/>
      </c>
      <c r="R63" s="9">
        <f>IF('Kautionsdaten'!$A63="","",IFERROR('Kautionsdaten'!$N63/'Kautionsdaten'!$J63,0))</f>
        <v/>
      </c>
      <c r="S63" s="3" t="n"/>
    </row>
    <row r="64">
      <c r="A64" s="2" t="n"/>
      <c r="B64" s="3" t="n"/>
      <c r="C64" s="3" t="n"/>
      <c r="D64" s="2" t="n"/>
      <c r="E64" s="2" t="n"/>
      <c r="F64" s="3" t="n"/>
      <c r="G64" s="4" t="n"/>
      <c r="H64" s="4" t="n"/>
      <c r="I64" s="4" t="n"/>
      <c r="J64" s="5" t="n"/>
      <c r="K64" s="5" t="n"/>
      <c r="L64" s="5" t="n"/>
      <c r="M64" s="5" t="n"/>
      <c r="N64" s="6">
        <f>IF('Kautionsdaten'!$A64="","",'Kautionsdaten'!$J64+'Kautionsdaten'!$M64-'Kautionsdaten'!$K64-'Kautionsdaten'!$L64)</f>
        <v/>
      </c>
      <c r="O64" s="4" t="n"/>
      <c r="P64" s="7">
        <f>IF(OR('Kautionsdaten'!$A64="",'Kautionsdaten'!$H64=""),"",IF('Kautionsdaten'!$O64&lt;&gt;"","Ausgezahlt",IF(TODAY()-'Kautionsdaten'!$H64&gt;180,"Prüfung erforderlich","Offen")))</f>
        <v/>
      </c>
      <c r="Q64" s="8">
        <f>IF('Kautionsdaten'!$I64="","",TODAY()-'Kautionsdaten'!$I64)</f>
        <v/>
      </c>
      <c r="R64" s="9">
        <f>IF('Kautionsdaten'!$A64="","",IFERROR('Kautionsdaten'!$N64/'Kautionsdaten'!$J64,0))</f>
        <v/>
      </c>
      <c r="S64" s="3" t="n"/>
    </row>
    <row r="65">
      <c r="A65" s="2" t="n"/>
      <c r="B65" s="3" t="n"/>
      <c r="C65" s="3" t="n"/>
      <c r="D65" s="2" t="n"/>
      <c r="E65" s="2" t="n"/>
      <c r="F65" s="3" t="n"/>
      <c r="G65" s="4" t="n"/>
      <c r="H65" s="4" t="n"/>
      <c r="I65" s="4" t="n"/>
      <c r="J65" s="5" t="n"/>
      <c r="K65" s="5" t="n"/>
      <c r="L65" s="5" t="n"/>
      <c r="M65" s="5" t="n"/>
      <c r="N65" s="6">
        <f>IF('Kautionsdaten'!$A65="","",'Kautionsdaten'!$J65+'Kautionsdaten'!$M65-'Kautionsdaten'!$K65-'Kautionsdaten'!$L65)</f>
        <v/>
      </c>
      <c r="O65" s="4" t="n"/>
      <c r="P65" s="7">
        <f>IF(OR('Kautionsdaten'!$A65="",'Kautionsdaten'!$H65=""),"",IF('Kautionsdaten'!$O65&lt;&gt;"","Ausgezahlt",IF(TODAY()-'Kautionsdaten'!$H65&gt;180,"Prüfung erforderlich","Offen")))</f>
        <v/>
      </c>
      <c r="Q65" s="8">
        <f>IF('Kautionsdaten'!$I65="","",TODAY()-'Kautionsdaten'!$I65)</f>
        <v/>
      </c>
      <c r="R65" s="9">
        <f>IF('Kautionsdaten'!$A65="","",IFERROR('Kautionsdaten'!$N65/'Kautionsdaten'!$J65,0))</f>
        <v/>
      </c>
      <c r="S65" s="3" t="n"/>
    </row>
    <row r="66">
      <c r="A66" s="2" t="n"/>
      <c r="B66" s="3" t="n"/>
      <c r="C66" s="3" t="n"/>
      <c r="D66" s="2" t="n"/>
      <c r="E66" s="2" t="n"/>
      <c r="F66" s="3" t="n"/>
      <c r="G66" s="4" t="n"/>
      <c r="H66" s="4" t="n"/>
      <c r="I66" s="4" t="n"/>
      <c r="J66" s="5" t="n"/>
      <c r="K66" s="5" t="n"/>
      <c r="L66" s="5" t="n"/>
      <c r="M66" s="5" t="n"/>
      <c r="N66" s="6">
        <f>IF('Kautionsdaten'!$A66="","",'Kautionsdaten'!$J66+'Kautionsdaten'!$M66-'Kautionsdaten'!$K66-'Kautionsdaten'!$L66)</f>
        <v/>
      </c>
      <c r="O66" s="4" t="n"/>
      <c r="P66" s="7">
        <f>IF(OR('Kautionsdaten'!$A66="",'Kautionsdaten'!$H66=""),"",IF('Kautionsdaten'!$O66&lt;&gt;"","Ausgezahlt",IF(TODAY()-'Kautionsdaten'!$H66&gt;180,"Prüfung erforderlich","Offen")))</f>
        <v/>
      </c>
      <c r="Q66" s="8">
        <f>IF('Kautionsdaten'!$I66="","",TODAY()-'Kautionsdaten'!$I66)</f>
        <v/>
      </c>
      <c r="R66" s="9">
        <f>IF('Kautionsdaten'!$A66="","",IFERROR('Kautionsdaten'!$N66/'Kautionsdaten'!$J66,0))</f>
        <v/>
      </c>
      <c r="S66" s="3" t="n"/>
    </row>
    <row r="67">
      <c r="A67" s="2" t="n"/>
      <c r="B67" s="3" t="n"/>
      <c r="C67" s="3" t="n"/>
      <c r="D67" s="2" t="n"/>
      <c r="E67" s="2" t="n"/>
      <c r="F67" s="3" t="n"/>
      <c r="G67" s="4" t="n"/>
      <c r="H67" s="4" t="n"/>
      <c r="I67" s="4" t="n"/>
      <c r="J67" s="5" t="n"/>
      <c r="K67" s="5" t="n"/>
      <c r="L67" s="5" t="n"/>
      <c r="M67" s="5" t="n"/>
      <c r="N67" s="6">
        <f>IF('Kautionsdaten'!$A67="","",'Kautionsdaten'!$J67+'Kautionsdaten'!$M67-'Kautionsdaten'!$K67-'Kautionsdaten'!$L67)</f>
        <v/>
      </c>
      <c r="O67" s="4" t="n"/>
      <c r="P67" s="7">
        <f>IF(OR('Kautionsdaten'!$A67="",'Kautionsdaten'!$H67=""),"",IF('Kautionsdaten'!$O67&lt;&gt;"","Ausgezahlt",IF(TODAY()-'Kautionsdaten'!$H67&gt;180,"Prüfung erforderlich","Offen")))</f>
        <v/>
      </c>
      <c r="Q67" s="8">
        <f>IF('Kautionsdaten'!$I67="","",TODAY()-'Kautionsdaten'!$I67)</f>
        <v/>
      </c>
      <c r="R67" s="9">
        <f>IF('Kautionsdaten'!$A67="","",IFERROR('Kautionsdaten'!$N67/'Kautionsdaten'!$J67,0))</f>
        <v/>
      </c>
      <c r="S67" s="3" t="n"/>
    </row>
    <row r="68">
      <c r="A68" s="2" t="n"/>
      <c r="B68" s="3" t="n"/>
      <c r="C68" s="3" t="n"/>
      <c r="D68" s="2" t="n"/>
      <c r="E68" s="2" t="n"/>
      <c r="F68" s="3" t="n"/>
      <c r="G68" s="4" t="n"/>
      <c r="H68" s="4" t="n"/>
      <c r="I68" s="4" t="n"/>
      <c r="J68" s="5" t="n"/>
      <c r="K68" s="5" t="n"/>
      <c r="L68" s="5" t="n"/>
      <c r="M68" s="5" t="n"/>
      <c r="N68" s="6">
        <f>IF('Kautionsdaten'!$A68="","",'Kautionsdaten'!$J68+'Kautionsdaten'!$M68-'Kautionsdaten'!$K68-'Kautionsdaten'!$L68)</f>
        <v/>
      </c>
      <c r="O68" s="4" t="n"/>
      <c r="P68" s="7">
        <f>IF(OR('Kautionsdaten'!$A68="",'Kautionsdaten'!$H68=""),"",IF('Kautionsdaten'!$O68&lt;&gt;"","Ausgezahlt",IF(TODAY()-'Kautionsdaten'!$H68&gt;180,"Prüfung erforderlich","Offen")))</f>
        <v/>
      </c>
      <c r="Q68" s="8">
        <f>IF('Kautionsdaten'!$I68="","",TODAY()-'Kautionsdaten'!$I68)</f>
        <v/>
      </c>
      <c r="R68" s="9">
        <f>IF('Kautionsdaten'!$A68="","",IFERROR('Kautionsdaten'!$N68/'Kautionsdaten'!$J68,0))</f>
        <v/>
      </c>
      <c r="S68" s="3" t="n"/>
    </row>
    <row r="69">
      <c r="A69" s="2" t="n"/>
      <c r="B69" s="3" t="n"/>
      <c r="C69" s="3" t="n"/>
      <c r="D69" s="2" t="n"/>
      <c r="E69" s="2" t="n"/>
      <c r="F69" s="3" t="n"/>
      <c r="G69" s="4" t="n"/>
      <c r="H69" s="4" t="n"/>
      <c r="I69" s="4" t="n"/>
      <c r="J69" s="5" t="n"/>
      <c r="K69" s="5" t="n"/>
      <c r="L69" s="5" t="n"/>
      <c r="M69" s="5" t="n"/>
      <c r="N69" s="6">
        <f>IF('Kautionsdaten'!$A69="","",'Kautionsdaten'!$J69+'Kautionsdaten'!$M69-'Kautionsdaten'!$K69-'Kautionsdaten'!$L69)</f>
        <v/>
      </c>
      <c r="O69" s="4" t="n"/>
      <c r="P69" s="7">
        <f>IF(OR('Kautionsdaten'!$A69="",'Kautionsdaten'!$H69=""),"",IF('Kautionsdaten'!$O69&lt;&gt;"","Ausgezahlt",IF(TODAY()-'Kautionsdaten'!$H69&gt;180,"Prüfung erforderlich","Offen")))</f>
        <v/>
      </c>
      <c r="Q69" s="8">
        <f>IF('Kautionsdaten'!$I69="","",TODAY()-'Kautionsdaten'!$I69)</f>
        <v/>
      </c>
      <c r="R69" s="9">
        <f>IF('Kautionsdaten'!$A69="","",IFERROR('Kautionsdaten'!$N69/'Kautionsdaten'!$J69,0))</f>
        <v/>
      </c>
      <c r="S69" s="3" t="n"/>
    </row>
    <row r="70">
      <c r="A70" s="2" t="n"/>
      <c r="B70" s="3" t="n"/>
      <c r="C70" s="3" t="n"/>
      <c r="D70" s="2" t="n"/>
      <c r="E70" s="2" t="n"/>
      <c r="F70" s="3" t="n"/>
      <c r="G70" s="4" t="n"/>
      <c r="H70" s="4" t="n"/>
      <c r="I70" s="4" t="n"/>
      <c r="J70" s="5" t="n"/>
      <c r="K70" s="5" t="n"/>
      <c r="L70" s="5" t="n"/>
      <c r="M70" s="5" t="n"/>
      <c r="N70" s="6">
        <f>IF('Kautionsdaten'!$A70="","",'Kautionsdaten'!$J70+'Kautionsdaten'!$M70-'Kautionsdaten'!$K70-'Kautionsdaten'!$L70)</f>
        <v/>
      </c>
      <c r="O70" s="4" t="n"/>
      <c r="P70" s="7">
        <f>IF(OR('Kautionsdaten'!$A70="",'Kautionsdaten'!$H70=""),"",IF('Kautionsdaten'!$O70&lt;&gt;"","Ausgezahlt",IF(TODAY()-'Kautionsdaten'!$H70&gt;180,"Prüfung erforderlich","Offen")))</f>
        <v/>
      </c>
      <c r="Q70" s="8">
        <f>IF('Kautionsdaten'!$I70="","",TODAY()-'Kautionsdaten'!$I70)</f>
        <v/>
      </c>
      <c r="R70" s="9">
        <f>IF('Kautionsdaten'!$A70="","",IFERROR('Kautionsdaten'!$N70/'Kautionsdaten'!$J70,0))</f>
        <v/>
      </c>
      <c r="S70" s="3" t="n"/>
    </row>
    <row r="71">
      <c r="A71" s="2" t="n"/>
      <c r="B71" s="3" t="n"/>
      <c r="C71" s="3" t="n"/>
      <c r="D71" s="2" t="n"/>
      <c r="E71" s="2" t="n"/>
      <c r="F71" s="3" t="n"/>
      <c r="G71" s="4" t="n"/>
      <c r="H71" s="4" t="n"/>
      <c r="I71" s="4" t="n"/>
      <c r="J71" s="5" t="n"/>
      <c r="K71" s="5" t="n"/>
      <c r="L71" s="5" t="n"/>
      <c r="M71" s="5" t="n"/>
      <c r="N71" s="6">
        <f>IF('Kautionsdaten'!$A71="","",'Kautionsdaten'!$J71+'Kautionsdaten'!$M71-'Kautionsdaten'!$K71-'Kautionsdaten'!$L71)</f>
        <v/>
      </c>
      <c r="O71" s="4" t="n"/>
      <c r="P71" s="7">
        <f>IF(OR('Kautionsdaten'!$A71="",'Kautionsdaten'!$H71=""),"",IF('Kautionsdaten'!$O71&lt;&gt;"","Ausgezahlt",IF(TODAY()-'Kautionsdaten'!$H71&gt;180,"Prüfung erforderlich","Offen")))</f>
        <v/>
      </c>
      <c r="Q71" s="8">
        <f>IF('Kautionsdaten'!$I71="","",TODAY()-'Kautionsdaten'!$I71)</f>
        <v/>
      </c>
      <c r="R71" s="9">
        <f>IF('Kautionsdaten'!$A71="","",IFERROR('Kautionsdaten'!$N71/'Kautionsdaten'!$J71,0))</f>
        <v/>
      </c>
      <c r="S71" s="3" t="n"/>
    </row>
    <row r="72">
      <c r="A72" s="2" t="n"/>
      <c r="B72" s="3" t="n"/>
      <c r="C72" s="3" t="n"/>
      <c r="D72" s="2" t="n"/>
      <c r="E72" s="2" t="n"/>
      <c r="F72" s="3" t="n"/>
      <c r="G72" s="4" t="n"/>
      <c r="H72" s="4" t="n"/>
      <c r="I72" s="4" t="n"/>
      <c r="J72" s="5" t="n"/>
      <c r="K72" s="5" t="n"/>
      <c r="L72" s="5" t="n"/>
      <c r="M72" s="5" t="n"/>
      <c r="N72" s="6">
        <f>IF('Kautionsdaten'!$A72="","",'Kautionsdaten'!$J72+'Kautionsdaten'!$M72-'Kautionsdaten'!$K72-'Kautionsdaten'!$L72)</f>
        <v/>
      </c>
      <c r="O72" s="4" t="n"/>
      <c r="P72" s="7">
        <f>IF(OR('Kautionsdaten'!$A72="",'Kautionsdaten'!$H72=""),"",IF('Kautionsdaten'!$O72&lt;&gt;"","Ausgezahlt",IF(TODAY()-'Kautionsdaten'!$H72&gt;180,"Prüfung erforderlich","Offen")))</f>
        <v/>
      </c>
      <c r="Q72" s="8">
        <f>IF('Kautionsdaten'!$I72="","",TODAY()-'Kautionsdaten'!$I72)</f>
        <v/>
      </c>
      <c r="R72" s="9">
        <f>IF('Kautionsdaten'!$A72="","",IFERROR('Kautionsdaten'!$N72/'Kautionsdaten'!$J72,0))</f>
        <v/>
      </c>
      <c r="S72" s="3" t="n"/>
    </row>
    <row r="73">
      <c r="A73" s="2" t="n"/>
      <c r="B73" s="3" t="n"/>
      <c r="C73" s="3" t="n"/>
      <c r="D73" s="2" t="n"/>
      <c r="E73" s="2" t="n"/>
      <c r="F73" s="3" t="n"/>
      <c r="G73" s="4" t="n"/>
      <c r="H73" s="4" t="n"/>
      <c r="I73" s="4" t="n"/>
      <c r="J73" s="5" t="n"/>
      <c r="K73" s="5" t="n"/>
      <c r="L73" s="5" t="n"/>
      <c r="M73" s="5" t="n"/>
      <c r="N73" s="6">
        <f>IF('Kautionsdaten'!$A73="","",'Kautionsdaten'!$J73+'Kautionsdaten'!$M73-'Kautionsdaten'!$K73-'Kautionsdaten'!$L73)</f>
        <v/>
      </c>
      <c r="O73" s="4" t="n"/>
      <c r="P73" s="7">
        <f>IF(OR('Kautionsdaten'!$A73="",'Kautionsdaten'!$H73=""),"",IF('Kautionsdaten'!$O73&lt;&gt;"","Ausgezahlt",IF(TODAY()-'Kautionsdaten'!$H73&gt;180,"Prüfung erforderlich","Offen")))</f>
        <v/>
      </c>
      <c r="Q73" s="8">
        <f>IF('Kautionsdaten'!$I73="","",TODAY()-'Kautionsdaten'!$I73)</f>
        <v/>
      </c>
      <c r="R73" s="9">
        <f>IF('Kautionsdaten'!$A73="","",IFERROR('Kautionsdaten'!$N73/'Kautionsdaten'!$J73,0))</f>
        <v/>
      </c>
      <c r="S73" s="3" t="n"/>
    </row>
    <row r="74">
      <c r="A74" s="2" t="n"/>
      <c r="B74" s="3" t="n"/>
      <c r="C74" s="3" t="n"/>
      <c r="D74" s="2" t="n"/>
      <c r="E74" s="2" t="n"/>
      <c r="F74" s="3" t="n"/>
      <c r="G74" s="4" t="n"/>
      <c r="H74" s="4" t="n"/>
      <c r="I74" s="4" t="n"/>
      <c r="J74" s="5" t="n"/>
      <c r="K74" s="5" t="n"/>
      <c r="L74" s="5" t="n"/>
      <c r="M74" s="5" t="n"/>
      <c r="N74" s="6">
        <f>IF('Kautionsdaten'!$A74="","",'Kautionsdaten'!$J74+'Kautionsdaten'!$M74-'Kautionsdaten'!$K74-'Kautionsdaten'!$L74)</f>
        <v/>
      </c>
      <c r="O74" s="4" t="n"/>
      <c r="P74" s="7">
        <f>IF(OR('Kautionsdaten'!$A74="",'Kautionsdaten'!$H74=""),"",IF('Kautionsdaten'!$O74&lt;&gt;"","Ausgezahlt",IF(TODAY()-'Kautionsdaten'!$H74&gt;180,"Prüfung erforderlich","Offen")))</f>
        <v/>
      </c>
      <c r="Q74" s="8">
        <f>IF('Kautionsdaten'!$I74="","",TODAY()-'Kautionsdaten'!$I74)</f>
        <v/>
      </c>
      <c r="R74" s="9">
        <f>IF('Kautionsdaten'!$A74="","",IFERROR('Kautionsdaten'!$N74/'Kautionsdaten'!$J74,0))</f>
        <v/>
      </c>
      <c r="S74" s="3" t="n"/>
    </row>
    <row r="75">
      <c r="A75" s="2" t="n"/>
      <c r="B75" s="3" t="n"/>
      <c r="C75" s="3" t="n"/>
      <c r="D75" s="2" t="n"/>
      <c r="E75" s="2" t="n"/>
      <c r="F75" s="3" t="n"/>
      <c r="G75" s="4" t="n"/>
      <c r="H75" s="4" t="n"/>
      <c r="I75" s="4" t="n"/>
      <c r="J75" s="5" t="n"/>
      <c r="K75" s="5" t="n"/>
      <c r="L75" s="5" t="n"/>
      <c r="M75" s="5" t="n"/>
      <c r="N75" s="6">
        <f>IF('Kautionsdaten'!$A75="","",'Kautionsdaten'!$J75+'Kautionsdaten'!$M75-'Kautionsdaten'!$K75-'Kautionsdaten'!$L75)</f>
        <v/>
      </c>
      <c r="O75" s="4" t="n"/>
      <c r="P75" s="7">
        <f>IF(OR('Kautionsdaten'!$A75="",'Kautionsdaten'!$H75=""),"",IF('Kautionsdaten'!$O75&lt;&gt;"","Ausgezahlt",IF(TODAY()-'Kautionsdaten'!$H75&gt;180,"Prüfung erforderlich","Offen")))</f>
        <v/>
      </c>
      <c r="Q75" s="8">
        <f>IF('Kautionsdaten'!$I75="","",TODAY()-'Kautionsdaten'!$I75)</f>
        <v/>
      </c>
      <c r="R75" s="9">
        <f>IF('Kautionsdaten'!$A75="","",IFERROR('Kautionsdaten'!$N75/'Kautionsdaten'!$J75,0))</f>
        <v/>
      </c>
      <c r="S75" s="3" t="n"/>
    </row>
    <row r="76">
      <c r="A76" s="2" t="n"/>
      <c r="B76" s="3" t="n"/>
      <c r="C76" s="3" t="n"/>
      <c r="D76" s="2" t="n"/>
      <c r="E76" s="2" t="n"/>
      <c r="F76" s="3" t="n"/>
      <c r="G76" s="4" t="n"/>
      <c r="H76" s="4" t="n"/>
      <c r="I76" s="4" t="n"/>
      <c r="J76" s="5" t="n"/>
      <c r="K76" s="5" t="n"/>
      <c r="L76" s="5" t="n"/>
      <c r="M76" s="5" t="n"/>
      <c r="N76" s="6">
        <f>IF('Kautionsdaten'!$A76="","",'Kautionsdaten'!$J76+'Kautionsdaten'!$M76-'Kautionsdaten'!$K76-'Kautionsdaten'!$L76)</f>
        <v/>
      </c>
      <c r="O76" s="4" t="n"/>
      <c r="P76" s="7">
        <f>IF(OR('Kautionsdaten'!$A76="",'Kautionsdaten'!$H76=""),"",IF('Kautionsdaten'!$O76&lt;&gt;"","Ausgezahlt",IF(TODAY()-'Kautionsdaten'!$H76&gt;180,"Prüfung erforderlich","Offen")))</f>
        <v/>
      </c>
      <c r="Q76" s="8">
        <f>IF('Kautionsdaten'!$I76="","",TODAY()-'Kautionsdaten'!$I76)</f>
        <v/>
      </c>
      <c r="R76" s="9">
        <f>IF('Kautionsdaten'!$A76="","",IFERROR('Kautionsdaten'!$N76/'Kautionsdaten'!$J76,0))</f>
        <v/>
      </c>
      <c r="S76" s="3" t="n"/>
    </row>
    <row r="77">
      <c r="A77" s="2" t="n"/>
      <c r="B77" s="3" t="n"/>
      <c r="C77" s="3" t="n"/>
      <c r="D77" s="2" t="n"/>
      <c r="E77" s="2" t="n"/>
      <c r="F77" s="3" t="n"/>
      <c r="G77" s="4" t="n"/>
      <c r="H77" s="4" t="n"/>
      <c r="I77" s="4" t="n"/>
      <c r="J77" s="5" t="n"/>
      <c r="K77" s="5" t="n"/>
      <c r="L77" s="5" t="n"/>
      <c r="M77" s="5" t="n"/>
      <c r="N77" s="6">
        <f>IF('Kautionsdaten'!$A77="","",'Kautionsdaten'!$J77+'Kautionsdaten'!$M77-'Kautionsdaten'!$K77-'Kautionsdaten'!$L77)</f>
        <v/>
      </c>
      <c r="O77" s="4" t="n"/>
      <c r="P77" s="7">
        <f>IF(OR('Kautionsdaten'!$A77="",'Kautionsdaten'!$H77=""),"",IF('Kautionsdaten'!$O77&lt;&gt;"","Ausgezahlt",IF(TODAY()-'Kautionsdaten'!$H77&gt;180,"Prüfung erforderlich","Offen")))</f>
        <v/>
      </c>
      <c r="Q77" s="8">
        <f>IF('Kautionsdaten'!$I77="","",TODAY()-'Kautionsdaten'!$I77)</f>
        <v/>
      </c>
      <c r="R77" s="9">
        <f>IF('Kautionsdaten'!$A77="","",IFERROR('Kautionsdaten'!$N77/'Kautionsdaten'!$J77,0))</f>
        <v/>
      </c>
      <c r="S77" s="3" t="n"/>
    </row>
    <row r="78">
      <c r="A78" s="2" t="n"/>
      <c r="B78" s="3" t="n"/>
      <c r="C78" s="3" t="n"/>
      <c r="D78" s="2" t="n"/>
      <c r="E78" s="2" t="n"/>
      <c r="F78" s="3" t="n"/>
      <c r="G78" s="4" t="n"/>
      <c r="H78" s="4" t="n"/>
      <c r="I78" s="4" t="n"/>
      <c r="J78" s="5" t="n"/>
      <c r="K78" s="5" t="n"/>
      <c r="L78" s="5" t="n"/>
      <c r="M78" s="5" t="n"/>
      <c r="N78" s="6">
        <f>IF('Kautionsdaten'!$A78="","",'Kautionsdaten'!$J78+'Kautionsdaten'!$M78-'Kautionsdaten'!$K78-'Kautionsdaten'!$L78)</f>
        <v/>
      </c>
      <c r="O78" s="4" t="n"/>
      <c r="P78" s="7">
        <f>IF(OR('Kautionsdaten'!$A78="",'Kautionsdaten'!$H78=""),"",IF('Kautionsdaten'!$O78&lt;&gt;"","Ausgezahlt",IF(TODAY()-'Kautionsdaten'!$H78&gt;180,"Prüfung erforderlich","Offen")))</f>
        <v/>
      </c>
      <c r="Q78" s="8">
        <f>IF('Kautionsdaten'!$I78="","",TODAY()-'Kautionsdaten'!$I78)</f>
        <v/>
      </c>
      <c r="R78" s="9">
        <f>IF('Kautionsdaten'!$A78="","",IFERROR('Kautionsdaten'!$N78/'Kautionsdaten'!$J78,0))</f>
        <v/>
      </c>
      <c r="S78" s="3" t="n"/>
    </row>
    <row r="79">
      <c r="A79" s="2" t="n"/>
      <c r="B79" s="3" t="n"/>
      <c r="C79" s="3" t="n"/>
      <c r="D79" s="2" t="n"/>
      <c r="E79" s="2" t="n"/>
      <c r="F79" s="3" t="n"/>
      <c r="G79" s="4" t="n"/>
      <c r="H79" s="4" t="n"/>
      <c r="I79" s="4" t="n"/>
      <c r="J79" s="5" t="n"/>
      <c r="K79" s="5" t="n"/>
      <c r="L79" s="5" t="n"/>
      <c r="M79" s="5" t="n"/>
      <c r="N79" s="6">
        <f>IF('Kautionsdaten'!$A79="","",'Kautionsdaten'!$J79+'Kautionsdaten'!$M79-'Kautionsdaten'!$K79-'Kautionsdaten'!$L79)</f>
        <v/>
      </c>
      <c r="O79" s="4" t="n"/>
      <c r="P79" s="7">
        <f>IF(OR('Kautionsdaten'!$A79="",'Kautionsdaten'!$H79=""),"",IF('Kautionsdaten'!$O79&lt;&gt;"","Ausgezahlt",IF(TODAY()-'Kautionsdaten'!$H79&gt;180,"Prüfung erforderlich","Offen")))</f>
        <v/>
      </c>
      <c r="Q79" s="8">
        <f>IF('Kautionsdaten'!$I79="","",TODAY()-'Kautionsdaten'!$I79)</f>
        <v/>
      </c>
      <c r="R79" s="9">
        <f>IF('Kautionsdaten'!$A79="","",IFERROR('Kautionsdaten'!$N79/'Kautionsdaten'!$J79,0))</f>
        <v/>
      </c>
      <c r="S79" s="3" t="n"/>
    </row>
    <row r="80">
      <c r="A80" s="2" t="n"/>
      <c r="B80" s="3" t="n"/>
      <c r="C80" s="3" t="n"/>
      <c r="D80" s="2" t="n"/>
      <c r="E80" s="2" t="n"/>
      <c r="F80" s="3" t="n"/>
      <c r="G80" s="4" t="n"/>
      <c r="H80" s="4" t="n"/>
      <c r="I80" s="4" t="n"/>
      <c r="J80" s="5" t="n"/>
      <c r="K80" s="5" t="n"/>
      <c r="L80" s="5" t="n"/>
      <c r="M80" s="5" t="n"/>
      <c r="N80" s="6">
        <f>IF('Kautionsdaten'!$A80="","",'Kautionsdaten'!$J80+'Kautionsdaten'!$M80-'Kautionsdaten'!$K80-'Kautionsdaten'!$L80)</f>
        <v/>
      </c>
      <c r="O80" s="4" t="n"/>
      <c r="P80" s="7">
        <f>IF(OR('Kautionsdaten'!$A80="",'Kautionsdaten'!$H80=""),"",IF('Kautionsdaten'!$O80&lt;&gt;"","Ausgezahlt",IF(TODAY()-'Kautionsdaten'!$H80&gt;180,"Prüfung erforderlich","Offen")))</f>
        <v/>
      </c>
      <c r="Q80" s="8">
        <f>IF('Kautionsdaten'!$I80="","",TODAY()-'Kautionsdaten'!$I80)</f>
        <v/>
      </c>
      <c r="R80" s="9">
        <f>IF('Kautionsdaten'!$A80="","",IFERROR('Kautionsdaten'!$N80/'Kautionsdaten'!$J80,0))</f>
        <v/>
      </c>
      <c r="S80" s="3" t="n"/>
    </row>
    <row r="81">
      <c r="A81" s="2" t="n"/>
      <c r="B81" s="3" t="n"/>
      <c r="C81" s="3" t="n"/>
      <c r="D81" s="2" t="n"/>
      <c r="E81" s="2" t="n"/>
      <c r="F81" s="3" t="n"/>
      <c r="G81" s="4" t="n"/>
      <c r="H81" s="4" t="n"/>
      <c r="I81" s="4" t="n"/>
      <c r="J81" s="5" t="n"/>
      <c r="K81" s="5" t="n"/>
      <c r="L81" s="5" t="n"/>
      <c r="M81" s="5" t="n"/>
      <c r="N81" s="6">
        <f>IF('Kautionsdaten'!$A81="","",'Kautionsdaten'!$J81+'Kautionsdaten'!$M81-'Kautionsdaten'!$K81-'Kautionsdaten'!$L81)</f>
        <v/>
      </c>
      <c r="O81" s="4" t="n"/>
      <c r="P81" s="7">
        <f>IF(OR('Kautionsdaten'!$A81="",'Kautionsdaten'!$H81=""),"",IF('Kautionsdaten'!$O81&lt;&gt;"","Ausgezahlt",IF(TODAY()-'Kautionsdaten'!$H81&gt;180,"Prüfung erforderlich","Offen")))</f>
        <v/>
      </c>
      <c r="Q81" s="8">
        <f>IF('Kautionsdaten'!$I81="","",TODAY()-'Kautionsdaten'!$I81)</f>
        <v/>
      </c>
      <c r="R81" s="9">
        <f>IF('Kautionsdaten'!$A81="","",IFERROR('Kautionsdaten'!$N81/'Kautionsdaten'!$J81,0))</f>
        <v/>
      </c>
      <c r="S81" s="3" t="n"/>
    </row>
    <row r="82">
      <c r="A82" s="2" t="n"/>
      <c r="B82" s="3" t="n"/>
      <c r="C82" s="3" t="n"/>
      <c r="D82" s="2" t="n"/>
      <c r="E82" s="2" t="n"/>
      <c r="F82" s="3" t="n"/>
      <c r="G82" s="4" t="n"/>
      <c r="H82" s="4" t="n"/>
      <c r="I82" s="4" t="n"/>
      <c r="J82" s="5" t="n"/>
      <c r="K82" s="5" t="n"/>
      <c r="L82" s="5" t="n"/>
      <c r="M82" s="5" t="n"/>
      <c r="N82" s="6">
        <f>IF('Kautionsdaten'!$A82="","",'Kautionsdaten'!$J82+'Kautionsdaten'!$M82-'Kautionsdaten'!$K82-'Kautionsdaten'!$L82)</f>
        <v/>
      </c>
      <c r="O82" s="4" t="n"/>
      <c r="P82" s="7">
        <f>IF(OR('Kautionsdaten'!$A82="",'Kautionsdaten'!$H82=""),"",IF('Kautionsdaten'!$O82&lt;&gt;"","Ausgezahlt",IF(TODAY()-'Kautionsdaten'!$H82&gt;180,"Prüfung erforderlich","Offen")))</f>
        <v/>
      </c>
      <c r="Q82" s="8">
        <f>IF('Kautionsdaten'!$I82="","",TODAY()-'Kautionsdaten'!$I82)</f>
        <v/>
      </c>
      <c r="R82" s="9">
        <f>IF('Kautionsdaten'!$A82="","",IFERROR('Kautionsdaten'!$N82/'Kautionsdaten'!$J82,0))</f>
        <v/>
      </c>
      <c r="S82" s="3" t="n"/>
    </row>
    <row r="83">
      <c r="A83" s="2" t="n"/>
      <c r="B83" s="3" t="n"/>
      <c r="C83" s="3" t="n"/>
      <c r="D83" s="2" t="n"/>
      <c r="E83" s="2" t="n"/>
      <c r="F83" s="3" t="n"/>
      <c r="G83" s="4" t="n"/>
      <c r="H83" s="4" t="n"/>
      <c r="I83" s="4" t="n"/>
      <c r="J83" s="5" t="n"/>
      <c r="K83" s="5" t="n"/>
      <c r="L83" s="5" t="n"/>
      <c r="M83" s="5" t="n"/>
      <c r="N83" s="6">
        <f>IF('Kautionsdaten'!$A83="","",'Kautionsdaten'!$J83+'Kautionsdaten'!$M83-'Kautionsdaten'!$K83-'Kautionsdaten'!$L83)</f>
        <v/>
      </c>
      <c r="O83" s="4" t="n"/>
      <c r="P83" s="7">
        <f>IF(OR('Kautionsdaten'!$A83="",'Kautionsdaten'!$H83=""),"",IF('Kautionsdaten'!$O83&lt;&gt;"","Ausgezahlt",IF(TODAY()-'Kautionsdaten'!$H83&gt;180,"Prüfung erforderlich","Offen")))</f>
        <v/>
      </c>
      <c r="Q83" s="8">
        <f>IF('Kautionsdaten'!$I83="","",TODAY()-'Kautionsdaten'!$I83)</f>
        <v/>
      </c>
      <c r="R83" s="9">
        <f>IF('Kautionsdaten'!$A83="","",IFERROR('Kautionsdaten'!$N83/'Kautionsdaten'!$J83,0))</f>
        <v/>
      </c>
      <c r="S83" s="3" t="n"/>
    </row>
    <row r="84">
      <c r="A84" s="2" t="n"/>
      <c r="B84" s="3" t="n"/>
      <c r="C84" s="3" t="n"/>
      <c r="D84" s="2" t="n"/>
      <c r="E84" s="2" t="n"/>
      <c r="F84" s="3" t="n"/>
      <c r="G84" s="4" t="n"/>
      <c r="H84" s="4" t="n"/>
      <c r="I84" s="4" t="n"/>
      <c r="J84" s="5" t="n"/>
      <c r="K84" s="5" t="n"/>
      <c r="L84" s="5" t="n"/>
      <c r="M84" s="5" t="n"/>
      <c r="N84" s="6">
        <f>IF('Kautionsdaten'!$A84="","",'Kautionsdaten'!$J84+'Kautionsdaten'!$M84-'Kautionsdaten'!$K84-'Kautionsdaten'!$L84)</f>
        <v/>
      </c>
      <c r="O84" s="4" t="n"/>
      <c r="P84" s="7">
        <f>IF(OR('Kautionsdaten'!$A84="",'Kautionsdaten'!$H84=""),"",IF('Kautionsdaten'!$O84&lt;&gt;"","Ausgezahlt",IF(TODAY()-'Kautionsdaten'!$H84&gt;180,"Prüfung erforderlich","Offen")))</f>
        <v/>
      </c>
      <c r="Q84" s="8">
        <f>IF('Kautionsdaten'!$I84="","",TODAY()-'Kautionsdaten'!$I84)</f>
        <v/>
      </c>
      <c r="R84" s="9">
        <f>IF('Kautionsdaten'!$A84="","",IFERROR('Kautionsdaten'!$N84/'Kautionsdaten'!$J84,0))</f>
        <v/>
      </c>
      <c r="S84" s="3" t="n"/>
    </row>
    <row r="85">
      <c r="A85" s="2" t="n"/>
      <c r="B85" s="3" t="n"/>
      <c r="C85" s="3" t="n"/>
      <c r="D85" s="2" t="n"/>
      <c r="E85" s="2" t="n"/>
      <c r="F85" s="3" t="n"/>
      <c r="G85" s="4" t="n"/>
      <c r="H85" s="4" t="n"/>
      <c r="I85" s="4" t="n"/>
      <c r="J85" s="5" t="n"/>
      <c r="K85" s="5" t="n"/>
      <c r="L85" s="5" t="n"/>
      <c r="M85" s="5" t="n"/>
      <c r="N85" s="6">
        <f>IF('Kautionsdaten'!$A85="","",'Kautionsdaten'!$J85+'Kautionsdaten'!$M85-'Kautionsdaten'!$K85-'Kautionsdaten'!$L85)</f>
        <v/>
      </c>
      <c r="O85" s="4" t="n"/>
      <c r="P85" s="7">
        <f>IF(OR('Kautionsdaten'!$A85="",'Kautionsdaten'!$H85=""),"",IF('Kautionsdaten'!$O85&lt;&gt;"","Ausgezahlt",IF(TODAY()-'Kautionsdaten'!$H85&gt;180,"Prüfung erforderlich","Offen")))</f>
        <v/>
      </c>
      <c r="Q85" s="8">
        <f>IF('Kautionsdaten'!$I85="","",TODAY()-'Kautionsdaten'!$I85)</f>
        <v/>
      </c>
      <c r="R85" s="9">
        <f>IF('Kautionsdaten'!$A85="","",IFERROR('Kautionsdaten'!$N85/'Kautionsdaten'!$J85,0))</f>
        <v/>
      </c>
      <c r="S85" s="3" t="n"/>
    </row>
    <row r="86">
      <c r="A86" s="2" t="n"/>
      <c r="B86" s="3" t="n"/>
      <c r="C86" s="3" t="n"/>
      <c r="D86" s="2" t="n"/>
      <c r="E86" s="2" t="n"/>
      <c r="F86" s="3" t="n"/>
      <c r="G86" s="4" t="n"/>
      <c r="H86" s="4" t="n"/>
      <c r="I86" s="4" t="n"/>
      <c r="J86" s="5" t="n"/>
      <c r="K86" s="5" t="n"/>
      <c r="L86" s="5" t="n"/>
      <c r="M86" s="5" t="n"/>
      <c r="N86" s="6">
        <f>IF('Kautionsdaten'!$A86="","",'Kautionsdaten'!$J86+'Kautionsdaten'!$M86-'Kautionsdaten'!$K86-'Kautionsdaten'!$L86)</f>
        <v/>
      </c>
      <c r="O86" s="4" t="n"/>
      <c r="P86" s="7">
        <f>IF(OR('Kautionsdaten'!$A86="",'Kautionsdaten'!$H86=""),"",IF('Kautionsdaten'!$O86&lt;&gt;"","Ausgezahlt",IF(TODAY()-'Kautionsdaten'!$H86&gt;180,"Prüfung erforderlich","Offen")))</f>
        <v/>
      </c>
      <c r="Q86" s="8">
        <f>IF('Kautionsdaten'!$I86="","",TODAY()-'Kautionsdaten'!$I86)</f>
        <v/>
      </c>
      <c r="R86" s="9">
        <f>IF('Kautionsdaten'!$A86="","",IFERROR('Kautionsdaten'!$N86/'Kautionsdaten'!$J86,0))</f>
        <v/>
      </c>
      <c r="S86" s="3" t="n"/>
    </row>
    <row r="87">
      <c r="A87" s="2" t="n"/>
      <c r="B87" s="3" t="n"/>
      <c r="C87" s="3" t="n"/>
      <c r="D87" s="2" t="n"/>
      <c r="E87" s="2" t="n"/>
      <c r="F87" s="3" t="n"/>
      <c r="G87" s="4" t="n"/>
      <c r="H87" s="4" t="n"/>
      <c r="I87" s="4" t="n"/>
      <c r="J87" s="5" t="n"/>
      <c r="K87" s="5" t="n"/>
      <c r="L87" s="5" t="n"/>
      <c r="M87" s="5" t="n"/>
      <c r="N87" s="6">
        <f>IF('Kautionsdaten'!$A87="","",'Kautionsdaten'!$J87+'Kautionsdaten'!$M87-'Kautionsdaten'!$K87-'Kautionsdaten'!$L87)</f>
        <v/>
      </c>
      <c r="O87" s="4" t="n"/>
      <c r="P87" s="7">
        <f>IF(OR('Kautionsdaten'!$A87="",'Kautionsdaten'!$H87=""),"",IF('Kautionsdaten'!$O87&lt;&gt;"","Ausgezahlt",IF(TODAY()-'Kautionsdaten'!$H87&gt;180,"Prüfung erforderlich","Offen")))</f>
        <v/>
      </c>
      <c r="Q87" s="8">
        <f>IF('Kautionsdaten'!$I87="","",TODAY()-'Kautionsdaten'!$I87)</f>
        <v/>
      </c>
      <c r="R87" s="9">
        <f>IF('Kautionsdaten'!$A87="","",IFERROR('Kautionsdaten'!$N87/'Kautionsdaten'!$J87,0))</f>
        <v/>
      </c>
      <c r="S87" s="3" t="n"/>
    </row>
    <row r="88">
      <c r="A88" s="2" t="n"/>
      <c r="B88" s="3" t="n"/>
      <c r="C88" s="3" t="n"/>
      <c r="D88" s="2" t="n"/>
      <c r="E88" s="2" t="n"/>
      <c r="F88" s="3" t="n"/>
      <c r="G88" s="4" t="n"/>
      <c r="H88" s="4" t="n"/>
      <c r="I88" s="4" t="n"/>
      <c r="J88" s="5" t="n"/>
      <c r="K88" s="5" t="n"/>
      <c r="L88" s="5" t="n"/>
      <c r="M88" s="5" t="n"/>
      <c r="N88" s="6">
        <f>IF('Kautionsdaten'!$A88="","",'Kautionsdaten'!$J88+'Kautionsdaten'!$M88-'Kautionsdaten'!$K88-'Kautionsdaten'!$L88)</f>
        <v/>
      </c>
      <c r="O88" s="4" t="n"/>
      <c r="P88" s="7">
        <f>IF(OR('Kautionsdaten'!$A88="",'Kautionsdaten'!$H88=""),"",IF('Kautionsdaten'!$O88&lt;&gt;"","Ausgezahlt",IF(TODAY()-'Kautionsdaten'!$H88&gt;180,"Prüfung erforderlich","Offen")))</f>
        <v/>
      </c>
      <c r="Q88" s="8">
        <f>IF('Kautionsdaten'!$I88="","",TODAY()-'Kautionsdaten'!$I88)</f>
        <v/>
      </c>
      <c r="R88" s="9">
        <f>IF('Kautionsdaten'!$A88="","",IFERROR('Kautionsdaten'!$N88/'Kautionsdaten'!$J88,0))</f>
        <v/>
      </c>
      <c r="S88" s="3" t="n"/>
    </row>
    <row r="89">
      <c r="A89" s="2" t="n"/>
      <c r="B89" s="3" t="n"/>
      <c r="C89" s="3" t="n"/>
      <c r="D89" s="2" t="n"/>
      <c r="E89" s="2" t="n"/>
      <c r="F89" s="3" t="n"/>
      <c r="G89" s="4" t="n"/>
      <c r="H89" s="4" t="n"/>
      <c r="I89" s="4" t="n"/>
      <c r="J89" s="5" t="n"/>
      <c r="K89" s="5" t="n"/>
      <c r="L89" s="5" t="n"/>
      <c r="M89" s="5" t="n"/>
      <c r="N89" s="6">
        <f>IF('Kautionsdaten'!$A89="","",'Kautionsdaten'!$J89+'Kautionsdaten'!$M89-'Kautionsdaten'!$K89-'Kautionsdaten'!$L89)</f>
        <v/>
      </c>
      <c r="O89" s="4" t="n"/>
      <c r="P89" s="7">
        <f>IF(OR('Kautionsdaten'!$A89="",'Kautionsdaten'!$H89=""),"",IF('Kautionsdaten'!$O89&lt;&gt;"","Ausgezahlt",IF(TODAY()-'Kautionsdaten'!$H89&gt;180,"Prüfung erforderlich","Offen")))</f>
        <v/>
      </c>
      <c r="Q89" s="8">
        <f>IF('Kautionsdaten'!$I89="","",TODAY()-'Kautionsdaten'!$I89)</f>
        <v/>
      </c>
      <c r="R89" s="9">
        <f>IF('Kautionsdaten'!$A89="","",IFERROR('Kautionsdaten'!$N89/'Kautionsdaten'!$J89,0))</f>
        <v/>
      </c>
      <c r="S89" s="3" t="n"/>
    </row>
    <row r="90">
      <c r="A90" s="2" t="n"/>
      <c r="B90" s="3" t="n"/>
      <c r="C90" s="3" t="n"/>
      <c r="D90" s="2" t="n"/>
      <c r="E90" s="2" t="n"/>
      <c r="F90" s="3" t="n"/>
      <c r="G90" s="4" t="n"/>
      <c r="H90" s="4" t="n"/>
      <c r="I90" s="4" t="n"/>
      <c r="J90" s="5" t="n"/>
      <c r="K90" s="5" t="n"/>
      <c r="L90" s="5" t="n"/>
      <c r="M90" s="5" t="n"/>
      <c r="N90" s="6">
        <f>IF('Kautionsdaten'!$A90="","",'Kautionsdaten'!$J90+'Kautionsdaten'!$M90-'Kautionsdaten'!$K90-'Kautionsdaten'!$L90)</f>
        <v/>
      </c>
      <c r="O90" s="4" t="n"/>
      <c r="P90" s="7">
        <f>IF(OR('Kautionsdaten'!$A90="",'Kautionsdaten'!$H90=""),"",IF('Kautionsdaten'!$O90&lt;&gt;"","Ausgezahlt",IF(TODAY()-'Kautionsdaten'!$H90&gt;180,"Prüfung erforderlich","Offen")))</f>
        <v/>
      </c>
      <c r="Q90" s="8">
        <f>IF('Kautionsdaten'!$I90="","",TODAY()-'Kautionsdaten'!$I90)</f>
        <v/>
      </c>
      <c r="R90" s="9">
        <f>IF('Kautionsdaten'!$A90="","",IFERROR('Kautionsdaten'!$N90/'Kautionsdaten'!$J90,0))</f>
        <v/>
      </c>
      <c r="S90" s="3" t="n"/>
    </row>
    <row r="91">
      <c r="A91" s="2" t="n"/>
      <c r="B91" s="3" t="n"/>
      <c r="C91" s="3" t="n"/>
      <c r="D91" s="2" t="n"/>
      <c r="E91" s="2" t="n"/>
      <c r="F91" s="3" t="n"/>
      <c r="G91" s="4" t="n"/>
      <c r="H91" s="4" t="n"/>
      <c r="I91" s="4" t="n"/>
      <c r="J91" s="5" t="n"/>
      <c r="K91" s="5" t="n"/>
      <c r="L91" s="5" t="n"/>
      <c r="M91" s="5" t="n"/>
      <c r="N91" s="6">
        <f>IF('Kautionsdaten'!$A91="","",'Kautionsdaten'!$J91+'Kautionsdaten'!$M91-'Kautionsdaten'!$K91-'Kautionsdaten'!$L91)</f>
        <v/>
      </c>
      <c r="O91" s="4" t="n"/>
      <c r="P91" s="7">
        <f>IF(OR('Kautionsdaten'!$A91="",'Kautionsdaten'!$H91=""),"",IF('Kautionsdaten'!$O91&lt;&gt;"","Ausgezahlt",IF(TODAY()-'Kautionsdaten'!$H91&gt;180,"Prüfung erforderlich","Offen")))</f>
        <v/>
      </c>
      <c r="Q91" s="8">
        <f>IF('Kautionsdaten'!$I91="","",TODAY()-'Kautionsdaten'!$I91)</f>
        <v/>
      </c>
      <c r="R91" s="9">
        <f>IF('Kautionsdaten'!$A91="","",IFERROR('Kautionsdaten'!$N91/'Kautionsdaten'!$J91,0))</f>
        <v/>
      </c>
      <c r="S91" s="3" t="n"/>
    </row>
    <row r="92">
      <c r="A92" s="2" t="n"/>
      <c r="B92" s="3" t="n"/>
      <c r="C92" s="3" t="n"/>
      <c r="D92" s="2" t="n"/>
      <c r="E92" s="2" t="n"/>
      <c r="F92" s="3" t="n"/>
      <c r="G92" s="4" t="n"/>
      <c r="H92" s="4" t="n"/>
      <c r="I92" s="4" t="n"/>
      <c r="J92" s="5" t="n"/>
      <c r="K92" s="5" t="n"/>
      <c r="L92" s="5" t="n"/>
      <c r="M92" s="5" t="n"/>
      <c r="N92" s="6">
        <f>IF('Kautionsdaten'!$A92="","",'Kautionsdaten'!$J92+'Kautionsdaten'!$M92-'Kautionsdaten'!$K92-'Kautionsdaten'!$L92)</f>
        <v/>
      </c>
      <c r="O92" s="4" t="n"/>
      <c r="P92" s="7">
        <f>IF(OR('Kautionsdaten'!$A92="",'Kautionsdaten'!$H92=""),"",IF('Kautionsdaten'!$O92&lt;&gt;"","Ausgezahlt",IF(TODAY()-'Kautionsdaten'!$H92&gt;180,"Prüfung erforderlich","Offen")))</f>
        <v/>
      </c>
      <c r="Q92" s="8">
        <f>IF('Kautionsdaten'!$I92="","",TODAY()-'Kautionsdaten'!$I92)</f>
        <v/>
      </c>
      <c r="R92" s="9">
        <f>IF('Kautionsdaten'!$A92="","",IFERROR('Kautionsdaten'!$N92/'Kautionsdaten'!$J92,0))</f>
        <v/>
      </c>
      <c r="S92" s="3" t="n"/>
    </row>
    <row r="93">
      <c r="A93" s="2" t="n"/>
      <c r="B93" s="3" t="n"/>
      <c r="C93" s="3" t="n"/>
      <c r="D93" s="2" t="n"/>
      <c r="E93" s="2" t="n"/>
      <c r="F93" s="3" t="n"/>
      <c r="G93" s="4" t="n"/>
      <c r="H93" s="4" t="n"/>
      <c r="I93" s="4" t="n"/>
      <c r="J93" s="5" t="n"/>
      <c r="K93" s="5" t="n"/>
      <c r="L93" s="5" t="n"/>
      <c r="M93" s="5" t="n"/>
      <c r="N93" s="6">
        <f>IF('Kautionsdaten'!$A93="","",'Kautionsdaten'!$J93+'Kautionsdaten'!$M93-'Kautionsdaten'!$K93-'Kautionsdaten'!$L93)</f>
        <v/>
      </c>
      <c r="O93" s="4" t="n"/>
      <c r="P93" s="7">
        <f>IF(OR('Kautionsdaten'!$A93="",'Kautionsdaten'!$H93=""),"",IF('Kautionsdaten'!$O93&lt;&gt;"","Ausgezahlt",IF(TODAY()-'Kautionsdaten'!$H93&gt;180,"Prüfung erforderlich","Offen")))</f>
        <v/>
      </c>
      <c r="Q93" s="8">
        <f>IF('Kautionsdaten'!$I93="","",TODAY()-'Kautionsdaten'!$I93)</f>
        <v/>
      </c>
      <c r="R93" s="9">
        <f>IF('Kautionsdaten'!$A93="","",IFERROR('Kautionsdaten'!$N93/'Kautionsdaten'!$J93,0))</f>
        <v/>
      </c>
      <c r="S93" s="3" t="n"/>
    </row>
    <row r="94">
      <c r="A94" s="2" t="n"/>
      <c r="B94" s="3" t="n"/>
      <c r="C94" s="3" t="n"/>
      <c r="D94" s="2" t="n"/>
      <c r="E94" s="2" t="n"/>
      <c r="F94" s="3" t="n"/>
      <c r="G94" s="4" t="n"/>
      <c r="H94" s="4" t="n"/>
      <c r="I94" s="4" t="n"/>
      <c r="J94" s="5" t="n"/>
      <c r="K94" s="5" t="n"/>
      <c r="L94" s="5" t="n"/>
      <c r="M94" s="5" t="n"/>
      <c r="N94" s="6">
        <f>IF('Kautionsdaten'!$A94="","",'Kautionsdaten'!$J94+'Kautionsdaten'!$M94-'Kautionsdaten'!$K94-'Kautionsdaten'!$L94)</f>
        <v/>
      </c>
      <c r="O94" s="4" t="n"/>
      <c r="P94" s="7">
        <f>IF(OR('Kautionsdaten'!$A94="",'Kautionsdaten'!$H94=""),"",IF('Kautionsdaten'!$O94&lt;&gt;"","Ausgezahlt",IF(TODAY()-'Kautionsdaten'!$H94&gt;180,"Prüfung erforderlich","Offen")))</f>
        <v/>
      </c>
      <c r="Q94" s="8">
        <f>IF('Kautionsdaten'!$I94="","",TODAY()-'Kautionsdaten'!$I94)</f>
        <v/>
      </c>
      <c r="R94" s="9">
        <f>IF('Kautionsdaten'!$A94="","",IFERROR('Kautionsdaten'!$N94/'Kautionsdaten'!$J94,0))</f>
        <v/>
      </c>
      <c r="S94" s="3" t="n"/>
    </row>
    <row r="95">
      <c r="A95" s="2" t="n"/>
      <c r="B95" s="3" t="n"/>
      <c r="C95" s="3" t="n"/>
      <c r="D95" s="2" t="n"/>
      <c r="E95" s="2" t="n"/>
      <c r="F95" s="3" t="n"/>
      <c r="G95" s="4" t="n"/>
      <c r="H95" s="4" t="n"/>
      <c r="I95" s="4" t="n"/>
      <c r="J95" s="5" t="n"/>
      <c r="K95" s="5" t="n"/>
      <c r="L95" s="5" t="n"/>
      <c r="M95" s="5" t="n"/>
      <c r="N95" s="6">
        <f>IF('Kautionsdaten'!$A95="","",'Kautionsdaten'!$J95+'Kautionsdaten'!$M95-'Kautionsdaten'!$K95-'Kautionsdaten'!$L95)</f>
        <v/>
      </c>
      <c r="O95" s="4" t="n"/>
      <c r="P95" s="7">
        <f>IF(OR('Kautionsdaten'!$A95="",'Kautionsdaten'!$H95=""),"",IF('Kautionsdaten'!$O95&lt;&gt;"","Ausgezahlt",IF(TODAY()-'Kautionsdaten'!$H95&gt;180,"Prüfung erforderlich","Offen")))</f>
        <v/>
      </c>
      <c r="Q95" s="8">
        <f>IF('Kautionsdaten'!$I95="","",TODAY()-'Kautionsdaten'!$I95)</f>
        <v/>
      </c>
      <c r="R95" s="9">
        <f>IF('Kautionsdaten'!$A95="","",IFERROR('Kautionsdaten'!$N95/'Kautionsdaten'!$J95,0))</f>
        <v/>
      </c>
      <c r="S95" s="3" t="n"/>
    </row>
    <row r="96">
      <c r="A96" s="2" t="n"/>
      <c r="B96" s="3" t="n"/>
      <c r="C96" s="3" t="n"/>
      <c r="D96" s="2" t="n"/>
      <c r="E96" s="2" t="n"/>
      <c r="F96" s="3" t="n"/>
      <c r="G96" s="4" t="n"/>
      <c r="H96" s="4" t="n"/>
      <c r="I96" s="4" t="n"/>
      <c r="J96" s="5" t="n"/>
      <c r="K96" s="5" t="n"/>
      <c r="L96" s="5" t="n"/>
      <c r="M96" s="5" t="n"/>
      <c r="N96" s="6">
        <f>IF('Kautionsdaten'!$A96="","",'Kautionsdaten'!$J96+'Kautionsdaten'!$M96-'Kautionsdaten'!$K96-'Kautionsdaten'!$L96)</f>
        <v/>
      </c>
      <c r="O96" s="4" t="n"/>
      <c r="P96" s="7">
        <f>IF(OR('Kautionsdaten'!$A96="",'Kautionsdaten'!$H96=""),"",IF('Kautionsdaten'!$O96&lt;&gt;"","Ausgezahlt",IF(TODAY()-'Kautionsdaten'!$H96&gt;180,"Prüfung erforderlich","Offen")))</f>
        <v/>
      </c>
      <c r="Q96" s="8">
        <f>IF('Kautionsdaten'!$I96="","",TODAY()-'Kautionsdaten'!$I96)</f>
        <v/>
      </c>
      <c r="R96" s="9">
        <f>IF('Kautionsdaten'!$A96="","",IFERROR('Kautionsdaten'!$N96/'Kautionsdaten'!$J96,0))</f>
        <v/>
      </c>
      <c r="S96" s="3" t="n"/>
    </row>
    <row r="97">
      <c r="A97" s="2" t="n"/>
      <c r="B97" s="3" t="n"/>
      <c r="C97" s="3" t="n"/>
      <c r="D97" s="2" t="n"/>
      <c r="E97" s="2" t="n"/>
      <c r="F97" s="3" t="n"/>
      <c r="G97" s="4" t="n"/>
      <c r="H97" s="4" t="n"/>
      <c r="I97" s="4" t="n"/>
      <c r="J97" s="5" t="n"/>
      <c r="K97" s="5" t="n"/>
      <c r="L97" s="5" t="n"/>
      <c r="M97" s="5" t="n"/>
      <c r="N97" s="6">
        <f>IF('Kautionsdaten'!$A97="","",'Kautionsdaten'!$J97+'Kautionsdaten'!$M97-'Kautionsdaten'!$K97-'Kautionsdaten'!$L97)</f>
        <v/>
      </c>
      <c r="O97" s="4" t="n"/>
      <c r="P97" s="7">
        <f>IF(OR('Kautionsdaten'!$A97="",'Kautionsdaten'!$H97=""),"",IF('Kautionsdaten'!$O97&lt;&gt;"","Ausgezahlt",IF(TODAY()-'Kautionsdaten'!$H97&gt;180,"Prüfung erforderlich","Offen")))</f>
        <v/>
      </c>
      <c r="Q97" s="8">
        <f>IF('Kautionsdaten'!$I97="","",TODAY()-'Kautionsdaten'!$I97)</f>
        <v/>
      </c>
      <c r="R97" s="9">
        <f>IF('Kautionsdaten'!$A97="","",IFERROR('Kautionsdaten'!$N97/'Kautionsdaten'!$J97,0))</f>
        <v/>
      </c>
      <c r="S97" s="3" t="n"/>
    </row>
    <row r="98">
      <c r="A98" s="2" t="n"/>
      <c r="B98" s="3" t="n"/>
      <c r="C98" s="3" t="n"/>
      <c r="D98" s="2" t="n"/>
      <c r="E98" s="2" t="n"/>
      <c r="F98" s="3" t="n"/>
      <c r="G98" s="4" t="n"/>
      <c r="H98" s="4" t="n"/>
      <c r="I98" s="4" t="n"/>
      <c r="J98" s="5" t="n"/>
      <c r="K98" s="5" t="n"/>
      <c r="L98" s="5" t="n"/>
      <c r="M98" s="5" t="n"/>
      <c r="N98" s="6">
        <f>IF('Kautionsdaten'!$A98="","",'Kautionsdaten'!$J98+'Kautionsdaten'!$M98-'Kautionsdaten'!$K98-'Kautionsdaten'!$L98)</f>
        <v/>
      </c>
      <c r="O98" s="4" t="n"/>
      <c r="P98" s="7">
        <f>IF(OR('Kautionsdaten'!$A98="",'Kautionsdaten'!$H98=""),"",IF('Kautionsdaten'!$O98&lt;&gt;"","Ausgezahlt",IF(TODAY()-'Kautionsdaten'!$H98&gt;180,"Prüfung erforderlich","Offen")))</f>
        <v/>
      </c>
      <c r="Q98" s="8">
        <f>IF('Kautionsdaten'!$I98="","",TODAY()-'Kautionsdaten'!$I98)</f>
        <v/>
      </c>
      <c r="R98" s="9">
        <f>IF('Kautionsdaten'!$A98="","",IFERROR('Kautionsdaten'!$N98/'Kautionsdaten'!$J98,0))</f>
        <v/>
      </c>
      <c r="S98" s="3" t="n"/>
    </row>
    <row r="99">
      <c r="A99" s="2" t="n"/>
      <c r="B99" s="3" t="n"/>
      <c r="C99" s="3" t="n"/>
      <c r="D99" s="2" t="n"/>
      <c r="E99" s="2" t="n"/>
      <c r="F99" s="3" t="n"/>
      <c r="G99" s="4" t="n"/>
      <c r="H99" s="4" t="n"/>
      <c r="I99" s="4" t="n"/>
      <c r="J99" s="5" t="n"/>
      <c r="K99" s="5" t="n"/>
      <c r="L99" s="5" t="n"/>
      <c r="M99" s="5" t="n"/>
      <c r="N99" s="6">
        <f>IF('Kautionsdaten'!$A99="","",'Kautionsdaten'!$J99+'Kautionsdaten'!$M99-'Kautionsdaten'!$K99-'Kautionsdaten'!$L99)</f>
        <v/>
      </c>
      <c r="O99" s="4" t="n"/>
      <c r="P99" s="7">
        <f>IF(OR('Kautionsdaten'!$A99="",'Kautionsdaten'!$H99=""),"",IF('Kautionsdaten'!$O99&lt;&gt;"","Ausgezahlt",IF(TODAY()-'Kautionsdaten'!$H99&gt;180,"Prüfung erforderlich","Offen")))</f>
        <v/>
      </c>
      <c r="Q99" s="8">
        <f>IF('Kautionsdaten'!$I99="","",TODAY()-'Kautionsdaten'!$I99)</f>
        <v/>
      </c>
      <c r="R99" s="9">
        <f>IF('Kautionsdaten'!$A99="","",IFERROR('Kautionsdaten'!$N99/'Kautionsdaten'!$J99,0))</f>
        <v/>
      </c>
      <c r="S99" s="3" t="n"/>
    </row>
    <row r="100">
      <c r="A100" s="2" t="n"/>
      <c r="B100" s="3" t="n"/>
      <c r="C100" s="3" t="n"/>
      <c r="D100" s="2" t="n"/>
      <c r="E100" s="2" t="n"/>
      <c r="F100" s="3" t="n"/>
      <c r="G100" s="4" t="n"/>
      <c r="H100" s="4" t="n"/>
      <c r="I100" s="4" t="n"/>
      <c r="J100" s="5" t="n"/>
      <c r="K100" s="5" t="n"/>
      <c r="L100" s="5" t="n"/>
      <c r="M100" s="5" t="n"/>
      <c r="N100" s="6">
        <f>IF('Kautionsdaten'!$A100="","",'Kautionsdaten'!$J100+'Kautionsdaten'!$M100-'Kautionsdaten'!$K100-'Kautionsdaten'!$L100)</f>
        <v/>
      </c>
      <c r="O100" s="4" t="n"/>
      <c r="P100" s="7">
        <f>IF(OR('Kautionsdaten'!$A100="",'Kautionsdaten'!$H100=""),"",IF('Kautionsdaten'!$O100&lt;&gt;"","Ausgezahlt",IF(TODAY()-'Kautionsdaten'!$H100&gt;180,"Prüfung erforderlich","Offen")))</f>
        <v/>
      </c>
      <c r="Q100" s="8">
        <f>IF('Kautionsdaten'!$I100="","",TODAY()-'Kautionsdaten'!$I100)</f>
        <v/>
      </c>
      <c r="R100" s="9">
        <f>IF('Kautionsdaten'!$A100="","",IFERROR('Kautionsdaten'!$N100/'Kautionsdaten'!$J100,0))</f>
        <v/>
      </c>
      <c r="S100" s="3" t="n"/>
    </row>
    <row r="101">
      <c r="A101" s="2" t="n"/>
      <c r="B101" s="3" t="n"/>
      <c r="C101" s="3" t="n"/>
      <c r="D101" s="2" t="n"/>
      <c r="E101" s="2" t="n"/>
      <c r="F101" s="3" t="n"/>
      <c r="G101" s="4" t="n"/>
      <c r="H101" s="4" t="n"/>
      <c r="I101" s="4" t="n"/>
      <c r="J101" s="5" t="n"/>
      <c r="K101" s="5" t="n"/>
      <c r="L101" s="5" t="n"/>
      <c r="M101" s="5" t="n"/>
      <c r="N101" s="6">
        <f>IF('Kautionsdaten'!$A101="","",'Kautionsdaten'!$J101+'Kautionsdaten'!$M101-'Kautionsdaten'!$K101-'Kautionsdaten'!$L101)</f>
        <v/>
      </c>
      <c r="O101" s="4" t="n"/>
      <c r="P101" s="7">
        <f>IF(OR('Kautionsdaten'!$A101="",'Kautionsdaten'!$H101=""),"",IF('Kautionsdaten'!$O101&lt;&gt;"","Ausgezahlt",IF(TODAY()-'Kautionsdaten'!$H101&gt;180,"Prüfung erforderlich","Offen")))</f>
        <v/>
      </c>
      <c r="Q101" s="8">
        <f>IF('Kautionsdaten'!$I101="","",TODAY()-'Kautionsdaten'!$I101)</f>
        <v/>
      </c>
      <c r="R101" s="9">
        <f>IF('Kautionsdaten'!$A101="","",IFERROR('Kautionsdaten'!$N101/'Kautionsdaten'!$J101,0))</f>
        <v/>
      </c>
      <c r="S101" s="3" t="n"/>
    </row>
  </sheetData>
  <autoFilter ref="A1:S101"/>
  <conditionalFormatting sqref="P2:P101">
    <cfRule type="expression" priority="1" dxfId="0" stopIfTrue="1">
      <formula>P2="Ausgezahlt"</formula>
    </cfRule>
    <cfRule type="expression" priority="2" dxfId="1" stopIfTrue="1">
      <formula>P2="Prüfung erforderlich"</formula>
    </cfRule>
    <cfRule type="expression" priority="3" dxfId="2" stopIfTrue="1">
      <formula>P2="Offen"</formula>
    </cfRule>
  </conditionalFormatting>
  <dataValidations count="2">
    <dataValidation sqref="G2:I101 O2:O101" showErrorMessage="1" showInputMessage="1" allowBlank="1" type="date" operator="between">
      <formula1>1</formula1>
      <formula2>2958465</formula2>
    </dataValidation>
    <dataValidation sqref="J2:M101" showErrorMessage="1" showInputMessage="1" allowBlank="1" type="decimal" operator="between">
      <formula1>0</formula1>
      <formula2>100000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94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0" t="inlineStr">
        <is>
          <t>Mietkaution Rückzahlung Brief</t>
        </is>
      </c>
      <c r="B1" s="35" t="n"/>
      <c r="C1" s="35" t="n"/>
      <c r="D1" s="35" t="n"/>
      <c r="E1" s="35" t="n"/>
      <c r="F1" s="35" t="n"/>
      <c r="G1" s="35" t="n"/>
      <c r="H1" s="36" t="n"/>
    </row>
    <row r="2"/>
    <row r="3">
      <c r="A3" s="11" t="inlineStr">
        <is>
          <t>Vorgangs-Nr. auswählen</t>
        </is>
      </c>
      <c r="B3" s="12" t="inlineStr">
        <is>
          <t>K-2026-001</t>
        </is>
      </c>
      <c r="C3" s="13" t="inlineStr">
        <is>
          <t>Vorgangs-Nr. aus Kautionsdaten auswählen</t>
        </is>
      </c>
    </row>
    <row r="4"/>
    <row r="5">
      <c r="A5" s="11" t="inlineStr">
        <is>
          <t>Automatisch befüllte Vorgangsdaten</t>
        </is>
      </c>
      <c r="B5" s="14" t="n"/>
    </row>
    <row r="6">
      <c r="A6" s="15" t="inlineStr">
        <is>
          <t>Mietername</t>
        </is>
      </c>
      <c r="B6" s="16">
        <f>IFERROR(VLOOKUP('Rückzahlungsbrief'!$B$3,'Kautionsdaten'!$A$2:$S$101,2,FALSE),"Vorgang nicht gefunden")</f>
        <v/>
      </c>
    </row>
    <row r="7">
      <c r="A7" s="17" t="inlineStr">
        <is>
          <t>Anschrift</t>
        </is>
      </c>
      <c r="B7" s="16">
        <f>IFERROR(VLOOKUP('Rückzahlungsbrief'!$B$3,'Kautionsdaten'!$A$2:$S$101,3,FALSE),"")</f>
        <v/>
      </c>
    </row>
    <row r="8">
      <c r="A8" s="15" t="inlineStr">
        <is>
          <t>PLZ und Ort</t>
        </is>
      </c>
      <c r="B8" s="16">
        <f>IFERROR(VLOOKUP('Rückzahlungsbrief'!$B$3,'Kautionsdaten'!$A$2:$S$101,4,FALSE)&amp;" "&amp;VLOOKUP('Rückzahlungsbrief'!$B$3,'Kautionsdaten'!$A$2:$S$101,5,FALSE),"")</f>
        <v/>
      </c>
    </row>
    <row r="9">
      <c r="A9" s="17" t="inlineStr">
        <is>
          <t>Mietobjekt</t>
        </is>
      </c>
      <c r="B9" s="16">
        <f>IFERROR(VLOOKUP('Rückzahlungsbrief'!$B$3,'Kautionsdaten'!$A$2:$S$101,6,FALSE),"")</f>
        <v/>
      </c>
    </row>
    <row r="10">
      <c r="A10" s="15" t="inlineStr">
        <is>
          <t>Mietvertragsende</t>
        </is>
      </c>
      <c r="B10" s="18">
        <f>IFERROR(VLOOKUP('Rückzahlungsbrief'!$B$3,'Kautionsdaten'!$A$2:$S$101,8,FALSE),"")</f>
        <v/>
      </c>
    </row>
    <row r="11">
      <c r="A11" s="17" t="inlineStr">
        <is>
          <t>Wohnungsübergabe</t>
        </is>
      </c>
      <c r="B11" s="18">
        <f>IFERROR(VLOOKUP('Rückzahlungsbrief'!$B$3,'Kautionsdaten'!$A$2:$S$101,9,FALSE),"")</f>
        <v/>
      </c>
    </row>
    <row r="12">
      <c r="A12" s="15" t="inlineStr">
        <is>
          <t>Ursprüngliche Kaution</t>
        </is>
      </c>
      <c r="B12" s="19">
        <f>IFERROR(VLOOKUP('Rückzahlungsbrief'!$B$3,'Kautionsdaten'!$A$2:$S$101,10,FALSE),"")</f>
        <v/>
      </c>
    </row>
    <row r="13">
      <c r="A13" s="17" t="inlineStr">
        <is>
          <t>Einbehaltene Betriebskosten-Vorauszahlung</t>
        </is>
      </c>
      <c r="B13" s="19">
        <f>IFERROR(VLOOKUP('Rückzahlungsbrief'!$B$3,'Kautionsdaten'!$A$2:$S$101,11,FALSE),"")</f>
        <v/>
      </c>
    </row>
    <row r="14">
      <c r="A14" s="15" t="inlineStr">
        <is>
          <t>Sonstige berechtigte Abzüge</t>
        </is>
      </c>
      <c r="B14" s="19">
        <f>IFERROR(VLOOKUP('Rückzahlungsbrief'!$B$3,'Kautionsdaten'!$A$2:$S$101,12,FALSE),"")</f>
        <v/>
      </c>
    </row>
    <row r="15">
      <c r="A15" s="17" t="inlineStr">
        <is>
          <t>Zinsen / Guthaben</t>
        </is>
      </c>
      <c r="B15" s="19">
        <f>IFERROR(VLOOKUP('Rückzahlungsbrief'!$B$3,'Kautionsdaten'!$A$2:$S$101,13,FALSE),"")</f>
        <v/>
      </c>
    </row>
    <row r="16">
      <c r="A16" s="15" t="inlineStr">
        <is>
          <t>Rückzahlungsbetrag</t>
        </is>
      </c>
      <c r="B16" s="19">
        <f>IFERROR(VLOOKUP('Rückzahlungsbrief'!$B$3,'Kautionsdaten'!$A$2:$S$101,14,FALSE),"")</f>
        <v/>
      </c>
    </row>
    <row r="17">
      <c r="A17" s="17" t="inlineStr">
        <is>
          <t>Rückzahlungsdatum</t>
        </is>
      </c>
      <c r="B17" s="18">
        <f>IFERROR(IF(VLOOKUP('Rückzahlungsbrief'!$B$3,'Kautionsdaten'!$A$2:$S$101,15,FALSE)="","",VLOOKUP('Rückzahlungsbrief'!$B$3,'Kautionsdaten'!$A$2:$S$101,15,FALSE)),"")</f>
        <v/>
      </c>
    </row>
    <row r="18">
      <c r="A18" s="15" t="inlineStr">
        <is>
          <t>Status</t>
        </is>
      </c>
      <c r="B18" s="16">
        <f>IFERROR(VLOOKUP('Rückzahlungsbrief'!$B$3,'Kautionsdaten'!$A$2:$S$101,16,FALSE),"")</f>
        <v/>
      </c>
    </row>
    <row r="19"/>
    <row r="20">
      <c r="A20" s="20" t="inlineStr">
        <is>
          <t>Betreff</t>
        </is>
      </c>
      <c r="B20" s="11">
        <f>IF('Rückzahlungsbrief'!$B$9="","","Rückzahlung der Mietkaution – Mietobjekt "&amp;'Rückzahlungsbrief'!$B$9)</f>
        <v/>
      </c>
    </row>
    <row r="21"/>
    <row r="22" ht="34" customHeight="1">
      <c r="B22" s="21">
        <f>IF(OR('Rückzahlungsbrief'!$B$3="",'Rückzahlungsbrief'!$B$6="Vorgang nicht gefunden"),"","Guten Tag "&amp;'Rückzahlungsbrief'!$B$6&amp;",")</f>
        <v/>
      </c>
    </row>
    <row r="23" ht="34" customHeight="1">
      <c r="B23" s="21">
        <f>IF('Rückzahlungsbrief'!$B$3="","","bezugnehmend auf Ihr ehemaliges Mietverhältnis für das Mietobjekt "&amp;'Rückzahlungsbrief'!$B$9&amp;" erhalten Sie die Abrechnung Ihrer Mietkaution.")</f>
        <v/>
      </c>
    </row>
    <row r="24" ht="34" customHeight="1">
      <c r="B24" s="21">
        <f>IF(OR('Rückzahlungsbrief'!$B$3="",'Rückzahlungsbrief'!$B$10="",'Rückzahlungsbrief'!$B$11=""),"","Der Mietvertrag endete am "&amp;TEXT('Rückzahlungsbrief'!$B$10,"dd.mm.yyyy")&amp;". Die Wohnungsübergabe erfolgte am "&amp;TEXT('Rückzahlungsbrief'!$B$11,"dd.mm.yyyy")&amp;".")</f>
        <v/>
      </c>
    </row>
    <row r="25" ht="34" customHeight="1">
      <c r="B25" s="21">
        <f>IF('Rückzahlungsbrief'!$B$3="","","Nach Prüfung der Kautionsabrechnung ergibt sich folgende Aufstellung:")</f>
        <v/>
      </c>
    </row>
    <row r="26"/>
    <row r="27">
      <c r="A27" s="15" t="inlineStr">
        <is>
          <t>Ursprüngliche Kaution</t>
        </is>
      </c>
      <c r="B27" s="6">
        <f>IF('Rückzahlungsbrief'!$B$12="","",'Rückzahlungsbrief'!$B$12)</f>
        <v/>
      </c>
    </row>
    <row r="28">
      <c r="A28" s="15" t="inlineStr">
        <is>
          <t>Zinsen / Guthaben</t>
        </is>
      </c>
      <c r="B28" s="6">
        <f>IF('Rückzahlungsbrief'!$B$15="","",'Rückzahlungsbrief'!$B$15)</f>
        <v/>
      </c>
    </row>
    <row r="29">
      <c r="A29" s="15" t="inlineStr">
        <is>
          <t>Betriebskosten-Vorauszahlung</t>
        </is>
      </c>
      <c r="B29" s="6">
        <f>IF('Rückzahlungsbrief'!$B$13="","",'Rückzahlungsbrief'!$B$13)</f>
        <v/>
      </c>
    </row>
    <row r="30">
      <c r="A30" s="15" t="inlineStr">
        <is>
          <t>Sonstige berechtigte Abzüge</t>
        </is>
      </c>
      <c r="B30" s="6">
        <f>IF('Rückzahlungsbrief'!$B$14="","",'Rückzahlungsbrief'!$B$14)</f>
        <v/>
      </c>
    </row>
    <row r="31">
      <c r="A31" s="15" t="inlineStr">
        <is>
          <t>Rückzahlungsbetrag</t>
        </is>
      </c>
      <c r="B31" s="22">
        <f>IF('Rückzahlungsbrief'!$B$16="","",'Rückzahlungsbrief'!$B$16)</f>
        <v/>
      </c>
    </row>
    <row r="32"/>
    <row r="33" ht="34" customHeight="1">
      <c r="B33" s="21">
        <f>IF(OR('Rückzahlungsbrief'!$B$13&gt;0,'Rückzahlungsbrief'!$B$14&gt;0),"Von der Kaution wurde ein Betrag für berechtigte Abzüge und/oder einen vorläufigen Betriebskostenrückbehalt berücksichtigt. Die konkrete Dokumentation ist dem Mietvertrag, dem Übergabeprotokoll und den Abrechnungsunterlagen zu entnehmen.","Die Kaution einschließlich der ausgewiesenen Zinsen wird ohne Abzüge vollständig zurückgezahlt.")</f>
        <v/>
      </c>
    </row>
    <row r="34" ht="34" customHeight="1">
      <c r="B34" s="21">
        <f>IF('Rückzahlungsbrief'!$B$3="","","Ein möglicher vorläufiger Einbehalt für noch nicht abgerechnete Betriebskosten erfolgt gemäß Mietvertrag und ist nach Vorliegen der Betriebskostenabrechnung abschließend zu prüfen.")</f>
        <v/>
      </c>
    </row>
    <row r="35" ht="34" customHeight="1">
      <c r="B35" s="21">
        <f>IF('Rückzahlungsbrief'!$B$16="","","Der Auszahlungsbetrag beträgt "&amp;TEXT('Rückzahlungsbrief'!$B$16,"#.##0,00 €")&amp;IF('Rückzahlungsbrief'!$B$17="","; ein Rückzahlungsdatum ist noch nicht eingetragen."," und wurde bzw. wird am "&amp;TEXT('Rückzahlungsbrief'!$B$17,"dd.mm.yyyy")&amp;" ausgezahlt."))</f>
        <v/>
      </c>
    </row>
    <row r="36"/>
    <row r="37" ht="34" customHeight="1">
      <c r="B37" s="21">
        <f>IF('Rückzahlungsbrief'!$B$3="","","Bitte ergänzen oder prüfen Sie vor dem Versand die nachstehende Bankverbindung des Mieters.")</f>
        <v/>
      </c>
    </row>
    <row r="38">
      <c r="A38" s="12" t="inlineStr">
        <is>
          <t>IBAN des Mieters</t>
        </is>
      </c>
      <c r="B38" s="23" t="n"/>
    </row>
    <row r="39">
      <c r="A39" s="12" t="inlineStr">
        <is>
          <t>BIC des Kreditinstituts</t>
        </is>
      </c>
      <c r="B39" s="23" t="n"/>
    </row>
    <row r="40">
      <c r="A40" s="12" t="inlineStr">
        <is>
          <t>Kontoinhaber</t>
        </is>
      </c>
      <c r="B40" s="23" t="n"/>
    </row>
    <row r="41" ht="34" customHeight="1">
      <c r="B41" s="21">
        <f>IF('Rückzahlungsbrief'!$B$3="","","Hinweis: Die Abrechnung erfolgt unter Berücksichtigung der mietvertraglichen Vereinbarungen, der Vorschriften des BGB sowie der noch ausstehenden Betriebskostenabrechnung.")</f>
        <v/>
      </c>
    </row>
    <row r="42" ht="34" customHeight="1">
      <c r="B42" s="21">
        <f>IF('Rückzahlungsbrief'!$B$3="","","Ihre personenbezogenen Daten werden ausschließlich zur Durchführung und Dokumentation des Mietverhältnisses sowie der Kautionsabrechnung nach den Vorgaben der DSGVO verarbeitet.")</f>
        <v/>
      </c>
    </row>
    <row r="43"/>
    <row r="44">
      <c r="B44" s="13" t="inlineStr">
        <is>
          <t>Mit freundlichen Grüßen</t>
        </is>
      </c>
    </row>
    <row r="45">
      <c r="A45" s="12" t="inlineStr">
        <is>
          <t>Vermieter / Verwaltung</t>
        </is>
      </c>
      <c r="B45" s="24" t="inlineStr">
        <is>
          <t>Musterhausverwaltung GmbH</t>
        </is>
      </c>
    </row>
    <row r="46">
      <c r="A46" s="12" t="inlineStr">
        <is>
          <t>Anschrift</t>
        </is>
      </c>
      <c r="B46" s="24" t="inlineStr">
        <is>
          <t>Verwaltungsstraße 12, 10115 Berlin</t>
        </is>
      </c>
    </row>
    <row r="47">
      <c r="A47" s="12" t="inlineStr">
        <is>
          <t>Kontakt</t>
        </is>
      </c>
      <c r="B47" s="24" t="inlineStr">
        <is>
          <t>Telefon 030 12345678 · verwaltung@beispiel.de</t>
        </is>
      </c>
    </row>
  </sheetData>
  <mergeCells count="1">
    <mergeCell ref="A1:H1"/>
  </mergeCells>
  <dataValidations count="1">
    <dataValidation sqref="B3" showErrorMessage="1" showInputMessage="1" allowBlank="0" type="list">
      <formula1>='Kautionsdaten'!$A$2:$A$101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16" customWidth="1" min="10" max="10"/>
    <col width="20" customWidth="1" min="11" max="11"/>
    <col width="20" customWidth="1" min="12" max="12"/>
    <col width="4" customWidth="1" min="13" max="13"/>
    <col width="4" customWidth="1" min="14" max="14"/>
  </cols>
  <sheetData>
    <row r="1" ht="30" customHeight="1">
      <c r="A1" s="10" t="inlineStr">
        <is>
          <t>Übersicht Mietkautionsrückzahlungen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6" t="n"/>
    </row>
    <row r="2"/>
    <row r="3">
      <c r="A3" s="25" t="inlineStr">
        <is>
          <t>Kennzahl</t>
        </is>
      </c>
      <c r="B3" s="25" t="inlineStr">
        <is>
          <t>Wert</t>
        </is>
      </c>
      <c r="J3" s="20" t="inlineStr">
        <is>
          <t>Diagrammdaten je Vorgang</t>
        </is>
      </c>
    </row>
    <row r="4">
      <c r="A4" s="15" t="inlineStr">
        <is>
          <t>Anzahl Vorgänge</t>
        </is>
      </c>
      <c r="B4" s="26">
        <f>COUNTIF('Kautionsdaten'!$A$2:$A$101,"&lt;&gt;")</f>
        <v/>
      </c>
      <c r="J4" s="1" t="inlineStr">
        <is>
          <t>Vorgangs-Nr.</t>
        </is>
      </c>
      <c r="K4" s="1" t="inlineStr">
        <is>
          <t>Ursprüngliche Kaution</t>
        </is>
      </c>
      <c r="L4" s="1" t="inlineStr">
        <is>
          <t>Rückzahlungsbetrag</t>
        </is>
      </c>
    </row>
    <row r="5">
      <c r="A5" s="17" t="inlineStr">
        <is>
          <t>Gesamte ursprüngliche Kaution</t>
        </is>
      </c>
      <c r="B5" s="22">
        <f>SUM('Kautionsdaten'!$J$2:$J$101)</f>
        <v/>
      </c>
      <c r="J5" s="7">
        <f>IF('Kautionsdaten'!$A2="","",'Kautionsdaten'!$A2)</f>
        <v/>
      </c>
      <c r="K5" s="6">
        <f>IF('Kautionsdaten'!$A2="","",'Kautionsdaten'!$J2)</f>
        <v/>
      </c>
      <c r="L5" s="6">
        <f>IF('Kautionsdaten'!$A2="","",'Kautionsdaten'!$N2)</f>
        <v/>
      </c>
    </row>
    <row r="6">
      <c r="A6" s="15" t="inlineStr">
        <is>
          <t>Gesamter Rückzahlungsbetrag</t>
        </is>
      </c>
      <c r="B6" s="22">
        <f>SUM('Kautionsdaten'!$N$2:$N$101)</f>
        <v/>
      </c>
      <c r="J6" s="27">
        <f>IF('Kautionsdaten'!$A3="","",'Kautionsdaten'!$A3)</f>
        <v/>
      </c>
      <c r="K6" s="28">
        <f>IF('Kautionsdaten'!$A3="","",'Kautionsdaten'!$J3)</f>
        <v/>
      </c>
      <c r="L6" s="28">
        <f>IF('Kautionsdaten'!$A3="","",'Kautionsdaten'!$N3)</f>
        <v/>
      </c>
    </row>
    <row r="7">
      <c r="A7" s="17" t="inlineStr">
        <is>
          <t>Durchschnittliche Rückzahlung</t>
        </is>
      </c>
      <c r="B7" s="22">
        <f>IFERROR(AVERAGE('Kautionsdaten'!$N$2:$N$101),0)</f>
        <v/>
      </c>
      <c r="J7" s="7">
        <f>IF('Kautionsdaten'!$A4="","",'Kautionsdaten'!$A4)</f>
        <v/>
      </c>
      <c r="K7" s="6">
        <f>IF('Kautionsdaten'!$A4="","",'Kautionsdaten'!$J4)</f>
        <v/>
      </c>
      <c r="L7" s="6">
        <f>IF('Kautionsdaten'!$A4="","",'Kautionsdaten'!$N4)</f>
        <v/>
      </c>
    </row>
    <row r="8">
      <c r="A8" s="15" t="inlineStr">
        <is>
          <t>Ausgezahlte Vorgänge</t>
        </is>
      </c>
      <c r="B8" s="26">
        <f>COUNTIF('Kautionsdaten'!$P$2:$P$101,"Ausgezahlt")</f>
        <v/>
      </c>
      <c r="J8" s="27">
        <f>IF('Kautionsdaten'!$A5="","",'Kautionsdaten'!$A5)</f>
        <v/>
      </c>
      <c r="K8" s="28">
        <f>IF('Kautionsdaten'!$A5="","",'Kautionsdaten'!$J5)</f>
        <v/>
      </c>
      <c r="L8" s="28">
        <f>IF('Kautionsdaten'!$A5="","",'Kautionsdaten'!$N5)</f>
        <v/>
      </c>
    </row>
    <row r="9">
      <c r="A9" s="17" t="inlineStr">
        <is>
          <t>Offene Vorgänge</t>
        </is>
      </c>
      <c r="B9" s="26">
        <f>COUNTIF('Kautionsdaten'!$P$2:$P$101,"Offen")</f>
        <v/>
      </c>
      <c r="J9" s="7">
        <f>IF('Kautionsdaten'!$A6="","",'Kautionsdaten'!$A6)</f>
        <v/>
      </c>
      <c r="K9" s="6">
        <f>IF('Kautionsdaten'!$A6="","",'Kautionsdaten'!$J6)</f>
        <v/>
      </c>
      <c r="L9" s="6">
        <f>IF('Kautionsdaten'!$A6="","",'Kautionsdaten'!$N6)</f>
        <v/>
      </c>
    </row>
    <row r="10">
      <c r="A10" s="15" t="inlineStr">
        <is>
          <t>Durchschnittliche Rückzahlungsquote</t>
        </is>
      </c>
      <c r="B10" s="29">
        <f>IFERROR(AVERAGE('Kautionsdaten'!$R$2:$R$101),0)</f>
        <v/>
      </c>
      <c r="J10" s="27">
        <f>IF('Kautionsdaten'!$A7="","",'Kautionsdaten'!$A7)</f>
        <v/>
      </c>
      <c r="K10" s="28">
        <f>IF('Kautionsdaten'!$A7="","",'Kautionsdaten'!$J7)</f>
        <v/>
      </c>
      <c r="L10" s="28">
        <f>IF('Kautionsdaten'!$A7="","",'Kautionsdaten'!$N7)</f>
        <v/>
      </c>
    </row>
    <row r="11">
      <c r="J11" s="7">
        <f>IF('Kautionsdaten'!$A8="","",'Kautionsdaten'!$A8)</f>
        <v/>
      </c>
      <c r="K11" s="6">
        <f>IF('Kautionsdaten'!$A8="","",'Kautionsdaten'!$J8)</f>
        <v/>
      </c>
      <c r="L11" s="6">
        <f>IF('Kautionsdaten'!$A8="","",'Kautionsdaten'!$N8)</f>
        <v/>
      </c>
    </row>
    <row r="12">
      <c r="J12" s="27">
        <f>IF('Kautionsdaten'!$A9="","",'Kautionsdaten'!$A9)</f>
        <v/>
      </c>
      <c r="K12" s="28">
        <f>IF('Kautionsdaten'!$A9="","",'Kautionsdaten'!$J9)</f>
        <v/>
      </c>
      <c r="L12" s="28">
        <f>IF('Kautionsdaten'!$A9="","",'Kautionsdaten'!$N9)</f>
        <v/>
      </c>
    </row>
    <row r="13">
      <c r="A13" s="25" t="inlineStr">
        <is>
          <t>Status</t>
        </is>
      </c>
      <c r="B13" s="25" t="inlineStr">
        <is>
          <t>Anzahl</t>
        </is>
      </c>
      <c r="J13" s="7">
        <f>IF('Kautionsdaten'!$A10="","",'Kautionsdaten'!$A10)</f>
        <v/>
      </c>
      <c r="K13" s="6">
        <f>IF('Kautionsdaten'!$A10="","",'Kautionsdaten'!$J10)</f>
        <v/>
      </c>
      <c r="L13" s="6">
        <f>IF('Kautionsdaten'!$A10="","",'Kautionsdaten'!$N10)</f>
        <v/>
      </c>
    </row>
    <row r="14">
      <c r="A14" s="16" t="inlineStr">
        <is>
          <t>Ausgezahlt</t>
        </is>
      </c>
      <c r="B14" s="30">
        <f>COUNTIF('Kautionsdaten'!$P$2:$P$101,'Übersicht'!$A14)</f>
        <v/>
      </c>
      <c r="J14" s="27">
        <f>IF('Kautionsdaten'!$A11="","",'Kautionsdaten'!$A11)</f>
        <v/>
      </c>
      <c r="K14" s="28">
        <f>IF('Kautionsdaten'!$A11="","",'Kautionsdaten'!$J11)</f>
        <v/>
      </c>
      <c r="L14" s="28">
        <f>IF('Kautionsdaten'!$A11="","",'Kautionsdaten'!$N11)</f>
        <v/>
      </c>
    </row>
    <row r="15">
      <c r="A15" s="31" t="inlineStr">
        <is>
          <t>Offen</t>
        </is>
      </c>
      <c r="B15" s="30">
        <f>COUNTIF('Kautionsdaten'!$P$2:$P$101,'Übersicht'!$A15)</f>
        <v/>
      </c>
      <c r="J15" s="7">
        <f>IF('Kautionsdaten'!$A12="","",'Kautionsdaten'!$A12)</f>
        <v/>
      </c>
      <c r="K15" s="6">
        <f>IF('Kautionsdaten'!$A12="","",'Kautionsdaten'!$J12)</f>
        <v/>
      </c>
      <c r="L15" s="6">
        <f>IF('Kautionsdaten'!$A12="","",'Kautionsdaten'!$N12)</f>
        <v/>
      </c>
    </row>
    <row r="16">
      <c r="A16" s="16" t="inlineStr">
        <is>
          <t>Prüfung erforderlich</t>
        </is>
      </c>
      <c r="B16" s="30">
        <f>COUNTIF('Kautionsdaten'!$P$2:$P$101,'Übersicht'!$A16)</f>
        <v/>
      </c>
      <c r="J16" s="27">
        <f>IF('Kautionsdaten'!$A13="","",'Kautionsdaten'!$A13)</f>
        <v/>
      </c>
      <c r="K16" s="28">
        <f>IF('Kautionsdaten'!$A13="","",'Kautionsdaten'!$J13)</f>
        <v/>
      </c>
      <c r="L16" s="28">
        <f>IF('Kautionsdaten'!$A13="","",'Kautionsdaten'!$N13)</f>
        <v/>
      </c>
    </row>
    <row r="17">
      <c r="J17" s="7">
        <f>IF('Kautionsdaten'!$A14="","",'Kautionsdaten'!$A14)</f>
        <v/>
      </c>
      <c r="K17" s="6">
        <f>IF('Kautionsdaten'!$A14="","",'Kautionsdaten'!$J14)</f>
        <v/>
      </c>
      <c r="L17" s="6">
        <f>IF('Kautionsdaten'!$A14="","",'Kautionsdaten'!$N14)</f>
        <v/>
      </c>
    </row>
    <row r="18">
      <c r="J18" s="27">
        <f>IF('Kautionsdaten'!$A15="","",'Kautionsdaten'!$A15)</f>
        <v/>
      </c>
      <c r="K18" s="28">
        <f>IF('Kautionsdaten'!$A15="","",'Kautionsdaten'!$J15)</f>
        <v/>
      </c>
      <c r="L18" s="28">
        <f>IF('Kautionsdaten'!$A15="","",'Kautionsdaten'!$N15)</f>
        <v/>
      </c>
    </row>
    <row r="19">
      <c r="J19" s="7">
        <f>IF('Kautionsdaten'!$A16="","",'Kautionsdaten'!$A16)</f>
        <v/>
      </c>
      <c r="K19" s="6">
        <f>IF('Kautionsdaten'!$A16="","",'Kautionsdaten'!$J16)</f>
        <v/>
      </c>
      <c r="L19" s="6">
        <f>IF('Kautionsdaten'!$A16="","",'Kautionsdaten'!$N16)</f>
        <v/>
      </c>
    </row>
    <row r="20">
      <c r="J20" s="27">
        <f>IF('Kautionsdaten'!$A17="","",'Kautionsdaten'!$A17)</f>
        <v/>
      </c>
      <c r="K20" s="28">
        <f>IF('Kautionsdaten'!$A17="","",'Kautionsdaten'!$J17)</f>
        <v/>
      </c>
      <c r="L20" s="28">
        <f>IF('Kautionsdaten'!$A17="","",'Kautionsdaten'!$N17)</f>
        <v/>
      </c>
    </row>
    <row r="21">
      <c r="J21" s="7">
        <f>IF('Kautionsdaten'!$A18="","",'Kautionsdaten'!$A18)</f>
        <v/>
      </c>
      <c r="K21" s="6">
        <f>IF('Kautionsdaten'!$A18="","",'Kautionsdaten'!$J18)</f>
        <v/>
      </c>
      <c r="L21" s="6">
        <f>IF('Kautionsdaten'!$A18="","",'Kautionsdaten'!$N18)</f>
        <v/>
      </c>
    </row>
    <row r="22">
      <c r="J22" s="27">
        <f>IF('Kautionsdaten'!$A19="","",'Kautionsdaten'!$A19)</f>
        <v/>
      </c>
      <c r="K22" s="28">
        <f>IF('Kautionsdaten'!$A19="","",'Kautionsdaten'!$J19)</f>
        <v/>
      </c>
      <c r="L22" s="28">
        <f>IF('Kautionsdaten'!$A19="","",'Kautionsdaten'!$N19)</f>
        <v/>
      </c>
    </row>
    <row r="23">
      <c r="J23" s="7">
        <f>IF('Kautionsdaten'!$A20="","",'Kautionsdaten'!$A20)</f>
        <v/>
      </c>
      <c r="K23" s="6">
        <f>IF('Kautionsdaten'!$A20="","",'Kautionsdaten'!$J20)</f>
        <v/>
      </c>
      <c r="L23" s="6">
        <f>IF('Kautionsdaten'!$A20="","",'Kautionsdaten'!$N20)</f>
        <v/>
      </c>
    </row>
    <row r="24">
      <c r="J24" s="27">
        <f>IF('Kautionsdaten'!$A21="","",'Kautionsdaten'!$A21)</f>
        <v/>
      </c>
      <c r="K24" s="28">
        <f>IF('Kautionsdaten'!$A21="","",'Kautionsdaten'!$J21)</f>
        <v/>
      </c>
      <c r="L24" s="28">
        <f>IF('Kautionsdaten'!$A21="","",'Kautionsdaten'!$N21)</f>
        <v/>
      </c>
    </row>
    <row r="25">
      <c r="J25" s="7">
        <f>IF('Kautionsdaten'!$A22="","",'Kautionsdaten'!$A22)</f>
        <v/>
      </c>
      <c r="K25" s="6">
        <f>IF('Kautionsdaten'!$A22="","",'Kautionsdaten'!$J22)</f>
        <v/>
      </c>
      <c r="L25" s="6">
        <f>IF('Kautionsdaten'!$A22="","",'Kautionsdaten'!$N22)</f>
        <v/>
      </c>
    </row>
    <row r="26">
      <c r="J26" s="27">
        <f>IF('Kautionsdaten'!$A23="","",'Kautionsdaten'!$A23)</f>
        <v/>
      </c>
      <c r="K26" s="28">
        <f>IF('Kautionsdaten'!$A23="","",'Kautionsdaten'!$J23)</f>
        <v/>
      </c>
      <c r="L26" s="28">
        <f>IF('Kautionsdaten'!$A23="","",'Kautionsdaten'!$N23)</f>
        <v/>
      </c>
    </row>
    <row r="27">
      <c r="J27" s="7">
        <f>IF('Kautionsdaten'!$A24="","",'Kautionsdaten'!$A24)</f>
        <v/>
      </c>
      <c r="K27" s="6">
        <f>IF('Kautionsdaten'!$A24="","",'Kautionsdaten'!$J24)</f>
        <v/>
      </c>
      <c r="L27" s="6">
        <f>IF('Kautionsdaten'!$A24="","",'Kautionsdaten'!$N24)</f>
        <v/>
      </c>
    </row>
    <row r="28">
      <c r="J28" s="27">
        <f>IF('Kautionsdaten'!$A25="","",'Kautionsdaten'!$A25)</f>
        <v/>
      </c>
      <c r="K28" s="28">
        <f>IF('Kautionsdaten'!$A25="","",'Kautionsdaten'!$J25)</f>
        <v/>
      </c>
      <c r="L28" s="28">
        <f>IF('Kautionsdaten'!$A25="","",'Kautionsdaten'!$N25)</f>
        <v/>
      </c>
    </row>
    <row r="29">
      <c r="J29" s="7">
        <f>IF('Kautionsdaten'!$A26="","",'Kautionsdaten'!$A26)</f>
        <v/>
      </c>
      <c r="K29" s="6">
        <f>IF('Kautionsdaten'!$A26="","",'Kautionsdaten'!$J26)</f>
        <v/>
      </c>
      <c r="L29" s="6">
        <f>IF('Kautionsdaten'!$A26="","",'Kautionsdaten'!$N26)</f>
        <v/>
      </c>
    </row>
    <row r="30">
      <c r="J30" s="27">
        <f>IF('Kautionsdaten'!$A27="","",'Kautionsdaten'!$A27)</f>
        <v/>
      </c>
      <c r="K30" s="28">
        <f>IF('Kautionsdaten'!$A27="","",'Kautionsdaten'!$J27)</f>
        <v/>
      </c>
      <c r="L30" s="28">
        <f>IF('Kautionsdaten'!$A27="","",'Kautionsdaten'!$N27)</f>
        <v/>
      </c>
    </row>
    <row r="31">
      <c r="J31" s="7">
        <f>IF('Kautionsdaten'!$A28="","",'Kautionsdaten'!$A28)</f>
        <v/>
      </c>
      <c r="K31" s="6">
        <f>IF('Kautionsdaten'!$A28="","",'Kautionsdaten'!$J28)</f>
        <v/>
      </c>
      <c r="L31" s="6">
        <f>IF('Kautionsdaten'!$A28="","",'Kautionsdaten'!$N28)</f>
        <v/>
      </c>
    </row>
    <row r="32">
      <c r="J32" s="27">
        <f>IF('Kautionsdaten'!$A29="","",'Kautionsdaten'!$A29)</f>
        <v/>
      </c>
      <c r="K32" s="28">
        <f>IF('Kautionsdaten'!$A29="","",'Kautionsdaten'!$J29)</f>
        <v/>
      </c>
      <c r="L32" s="28">
        <f>IF('Kautionsdaten'!$A29="","",'Kautionsdaten'!$N29)</f>
        <v/>
      </c>
    </row>
    <row r="33">
      <c r="J33" s="7">
        <f>IF('Kautionsdaten'!$A30="","",'Kautionsdaten'!$A30)</f>
        <v/>
      </c>
      <c r="K33" s="6">
        <f>IF('Kautionsdaten'!$A30="","",'Kautionsdaten'!$J30)</f>
        <v/>
      </c>
      <c r="L33" s="6">
        <f>IF('Kautionsdaten'!$A30="","",'Kautionsdaten'!$N30)</f>
        <v/>
      </c>
    </row>
    <row r="34">
      <c r="J34" s="27">
        <f>IF('Kautionsdaten'!$A31="","",'Kautionsdaten'!$A31)</f>
        <v/>
      </c>
      <c r="K34" s="28">
        <f>IF('Kautionsdaten'!$A31="","",'Kautionsdaten'!$J31)</f>
        <v/>
      </c>
      <c r="L34" s="28">
        <f>IF('Kautionsdaten'!$A31="","",'Kautionsdaten'!$N31)</f>
        <v/>
      </c>
    </row>
    <row r="35">
      <c r="J35" s="7">
        <f>IF('Kautionsdaten'!$A32="","",'Kautionsdaten'!$A32)</f>
        <v/>
      </c>
      <c r="K35" s="6">
        <f>IF('Kautionsdaten'!$A32="","",'Kautionsdaten'!$J32)</f>
        <v/>
      </c>
      <c r="L35" s="6">
        <f>IF('Kautionsdaten'!$A32="","",'Kautionsdaten'!$N32)</f>
        <v/>
      </c>
    </row>
    <row r="36">
      <c r="J36" s="27">
        <f>IF('Kautionsdaten'!$A33="","",'Kautionsdaten'!$A33)</f>
        <v/>
      </c>
      <c r="K36" s="28">
        <f>IF('Kautionsdaten'!$A33="","",'Kautionsdaten'!$J33)</f>
        <v/>
      </c>
      <c r="L36" s="28">
        <f>IF('Kautionsdaten'!$A33="","",'Kautionsdaten'!$N33)</f>
        <v/>
      </c>
    </row>
    <row r="37">
      <c r="J37" s="7">
        <f>IF('Kautionsdaten'!$A34="","",'Kautionsdaten'!$A34)</f>
        <v/>
      </c>
      <c r="K37" s="6">
        <f>IF('Kautionsdaten'!$A34="","",'Kautionsdaten'!$J34)</f>
        <v/>
      </c>
      <c r="L37" s="6">
        <f>IF('Kautionsdaten'!$A34="","",'Kautionsdaten'!$N34)</f>
        <v/>
      </c>
    </row>
    <row r="38">
      <c r="J38" s="27">
        <f>IF('Kautionsdaten'!$A35="","",'Kautionsdaten'!$A35)</f>
        <v/>
      </c>
      <c r="K38" s="28">
        <f>IF('Kautionsdaten'!$A35="","",'Kautionsdaten'!$J35)</f>
        <v/>
      </c>
      <c r="L38" s="28">
        <f>IF('Kautionsdaten'!$A35="","",'Kautionsdaten'!$N35)</f>
        <v/>
      </c>
    </row>
    <row r="39">
      <c r="J39" s="7">
        <f>IF('Kautionsdaten'!$A36="","",'Kautionsdaten'!$A36)</f>
        <v/>
      </c>
      <c r="K39" s="6">
        <f>IF('Kautionsdaten'!$A36="","",'Kautionsdaten'!$J36)</f>
        <v/>
      </c>
      <c r="L39" s="6">
        <f>IF('Kautionsdaten'!$A36="","",'Kautionsdaten'!$N36)</f>
        <v/>
      </c>
    </row>
    <row r="40">
      <c r="J40" s="27">
        <f>IF('Kautionsdaten'!$A37="","",'Kautionsdaten'!$A37)</f>
        <v/>
      </c>
      <c r="K40" s="28">
        <f>IF('Kautionsdaten'!$A37="","",'Kautionsdaten'!$J37)</f>
        <v/>
      </c>
      <c r="L40" s="28">
        <f>IF('Kautionsdaten'!$A37="","",'Kautionsdaten'!$N37)</f>
        <v/>
      </c>
    </row>
    <row r="41">
      <c r="J41" s="7">
        <f>IF('Kautionsdaten'!$A38="","",'Kautionsdaten'!$A38)</f>
        <v/>
      </c>
      <c r="K41" s="6">
        <f>IF('Kautionsdaten'!$A38="","",'Kautionsdaten'!$J38)</f>
        <v/>
      </c>
      <c r="L41" s="6">
        <f>IF('Kautionsdaten'!$A38="","",'Kautionsdaten'!$N38)</f>
        <v/>
      </c>
    </row>
    <row r="42">
      <c r="J42" s="27">
        <f>IF('Kautionsdaten'!$A39="","",'Kautionsdaten'!$A39)</f>
        <v/>
      </c>
      <c r="K42" s="28">
        <f>IF('Kautionsdaten'!$A39="","",'Kautionsdaten'!$J39)</f>
        <v/>
      </c>
      <c r="L42" s="28">
        <f>IF('Kautionsdaten'!$A39="","",'Kautionsdaten'!$N39)</f>
        <v/>
      </c>
    </row>
    <row r="43">
      <c r="J43" s="7">
        <f>IF('Kautionsdaten'!$A40="","",'Kautionsdaten'!$A40)</f>
        <v/>
      </c>
      <c r="K43" s="6">
        <f>IF('Kautionsdaten'!$A40="","",'Kautionsdaten'!$J40)</f>
        <v/>
      </c>
      <c r="L43" s="6">
        <f>IF('Kautionsdaten'!$A40="","",'Kautionsdaten'!$N40)</f>
        <v/>
      </c>
    </row>
    <row r="44">
      <c r="J44" s="27">
        <f>IF('Kautionsdaten'!$A41="","",'Kautionsdaten'!$A41)</f>
        <v/>
      </c>
      <c r="K44" s="28">
        <f>IF('Kautionsdaten'!$A41="","",'Kautionsdaten'!$J41)</f>
        <v/>
      </c>
      <c r="L44" s="28">
        <f>IF('Kautionsdaten'!$A41="","",'Kautionsdaten'!$N41)</f>
        <v/>
      </c>
    </row>
    <row r="45">
      <c r="J45" s="7">
        <f>IF('Kautionsdaten'!$A42="","",'Kautionsdaten'!$A42)</f>
        <v/>
      </c>
      <c r="K45" s="6">
        <f>IF('Kautionsdaten'!$A42="","",'Kautionsdaten'!$J42)</f>
        <v/>
      </c>
      <c r="L45" s="6">
        <f>IF('Kautionsdaten'!$A42="","",'Kautionsdaten'!$N42)</f>
        <v/>
      </c>
    </row>
    <row r="46">
      <c r="J46" s="27">
        <f>IF('Kautionsdaten'!$A43="","",'Kautionsdaten'!$A43)</f>
        <v/>
      </c>
      <c r="K46" s="28">
        <f>IF('Kautionsdaten'!$A43="","",'Kautionsdaten'!$J43)</f>
        <v/>
      </c>
      <c r="L46" s="28">
        <f>IF('Kautionsdaten'!$A43="","",'Kautionsdaten'!$N43)</f>
        <v/>
      </c>
    </row>
    <row r="47">
      <c r="J47" s="7">
        <f>IF('Kautionsdaten'!$A44="","",'Kautionsdaten'!$A44)</f>
        <v/>
      </c>
      <c r="K47" s="6">
        <f>IF('Kautionsdaten'!$A44="","",'Kautionsdaten'!$J44)</f>
        <v/>
      </c>
      <c r="L47" s="6">
        <f>IF('Kautionsdaten'!$A44="","",'Kautionsdaten'!$N44)</f>
        <v/>
      </c>
    </row>
    <row r="48">
      <c r="J48" s="27">
        <f>IF('Kautionsdaten'!$A45="","",'Kautionsdaten'!$A45)</f>
        <v/>
      </c>
      <c r="K48" s="28">
        <f>IF('Kautionsdaten'!$A45="","",'Kautionsdaten'!$J45)</f>
        <v/>
      </c>
      <c r="L48" s="28">
        <f>IF('Kautionsdaten'!$A45="","",'Kautionsdaten'!$N45)</f>
        <v/>
      </c>
    </row>
    <row r="49">
      <c r="J49" s="7">
        <f>IF('Kautionsdaten'!$A46="","",'Kautionsdaten'!$A46)</f>
        <v/>
      </c>
      <c r="K49" s="6">
        <f>IF('Kautionsdaten'!$A46="","",'Kautionsdaten'!$J46)</f>
        <v/>
      </c>
      <c r="L49" s="6">
        <f>IF('Kautionsdaten'!$A46="","",'Kautionsdaten'!$N46)</f>
        <v/>
      </c>
    </row>
    <row r="50">
      <c r="J50" s="27">
        <f>IF('Kautionsdaten'!$A47="","",'Kautionsdaten'!$A47)</f>
        <v/>
      </c>
      <c r="K50" s="28">
        <f>IF('Kautionsdaten'!$A47="","",'Kautionsdaten'!$J47)</f>
        <v/>
      </c>
      <c r="L50" s="28">
        <f>IF('Kautionsdaten'!$A47="","",'Kautionsdaten'!$N47)</f>
        <v/>
      </c>
    </row>
    <row r="51">
      <c r="J51" s="7">
        <f>IF('Kautionsdaten'!$A48="","",'Kautionsdaten'!$A48)</f>
        <v/>
      </c>
      <c r="K51" s="6">
        <f>IF('Kautionsdaten'!$A48="","",'Kautionsdaten'!$J48)</f>
        <v/>
      </c>
      <c r="L51" s="6">
        <f>IF('Kautionsdaten'!$A48="","",'Kautionsdaten'!$N48)</f>
        <v/>
      </c>
    </row>
    <row r="52">
      <c r="J52" s="27">
        <f>IF('Kautionsdaten'!$A49="","",'Kautionsdaten'!$A49)</f>
        <v/>
      </c>
      <c r="K52" s="28">
        <f>IF('Kautionsdaten'!$A49="","",'Kautionsdaten'!$J49)</f>
        <v/>
      </c>
      <c r="L52" s="28">
        <f>IF('Kautionsdaten'!$A49="","",'Kautionsdaten'!$N49)</f>
        <v/>
      </c>
    </row>
    <row r="53">
      <c r="J53" s="7">
        <f>IF('Kautionsdaten'!$A50="","",'Kautionsdaten'!$A50)</f>
        <v/>
      </c>
      <c r="K53" s="6">
        <f>IF('Kautionsdaten'!$A50="","",'Kautionsdaten'!$J50)</f>
        <v/>
      </c>
      <c r="L53" s="6">
        <f>IF('Kautionsdaten'!$A50="","",'Kautionsdaten'!$N50)</f>
        <v/>
      </c>
    </row>
    <row r="54">
      <c r="J54" s="27">
        <f>IF('Kautionsdaten'!$A51="","",'Kautionsdaten'!$A51)</f>
        <v/>
      </c>
      <c r="K54" s="28">
        <f>IF('Kautionsdaten'!$A51="","",'Kautionsdaten'!$J51)</f>
        <v/>
      </c>
      <c r="L54" s="28">
        <f>IF('Kautionsdaten'!$A51="","",'Kautionsdaten'!$N51)</f>
        <v/>
      </c>
    </row>
    <row r="55">
      <c r="J55" s="7">
        <f>IF('Kautionsdaten'!$A52="","",'Kautionsdaten'!$A52)</f>
        <v/>
      </c>
      <c r="K55" s="6">
        <f>IF('Kautionsdaten'!$A52="","",'Kautionsdaten'!$J52)</f>
        <v/>
      </c>
      <c r="L55" s="6">
        <f>IF('Kautionsdaten'!$A52="","",'Kautionsdaten'!$N52)</f>
        <v/>
      </c>
    </row>
    <row r="56">
      <c r="J56" s="27">
        <f>IF('Kautionsdaten'!$A53="","",'Kautionsdaten'!$A53)</f>
        <v/>
      </c>
      <c r="K56" s="28">
        <f>IF('Kautionsdaten'!$A53="","",'Kautionsdaten'!$J53)</f>
        <v/>
      </c>
      <c r="L56" s="28">
        <f>IF('Kautionsdaten'!$A53="","",'Kautionsdaten'!$N53)</f>
        <v/>
      </c>
    </row>
    <row r="57">
      <c r="J57" s="7">
        <f>IF('Kautionsdaten'!$A54="","",'Kautionsdaten'!$A54)</f>
        <v/>
      </c>
      <c r="K57" s="6">
        <f>IF('Kautionsdaten'!$A54="","",'Kautionsdaten'!$J54)</f>
        <v/>
      </c>
      <c r="L57" s="6">
        <f>IF('Kautionsdaten'!$A54="","",'Kautionsdaten'!$N54)</f>
        <v/>
      </c>
    </row>
    <row r="58">
      <c r="J58" s="27">
        <f>IF('Kautionsdaten'!$A55="","",'Kautionsdaten'!$A55)</f>
        <v/>
      </c>
      <c r="K58" s="28">
        <f>IF('Kautionsdaten'!$A55="","",'Kautionsdaten'!$J55)</f>
        <v/>
      </c>
      <c r="L58" s="28">
        <f>IF('Kautionsdaten'!$A55="","",'Kautionsdaten'!$N55)</f>
        <v/>
      </c>
    </row>
    <row r="59">
      <c r="J59" s="7">
        <f>IF('Kautionsdaten'!$A56="","",'Kautionsdaten'!$A56)</f>
        <v/>
      </c>
      <c r="K59" s="6">
        <f>IF('Kautionsdaten'!$A56="","",'Kautionsdaten'!$J56)</f>
        <v/>
      </c>
      <c r="L59" s="6">
        <f>IF('Kautionsdaten'!$A56="","",'Kautionsdaten'!$N56)</f>
        <v/>
      </c>
    </row>
    <row r="60">
      <c r="J60" s="27">
        <f>IF('Kautionsdaten'!$A57="","",'Kautionsdaten'!$A57)</f>
        <v/>
      </c>
      <c r="K60" s="28">
        <f>IF('Kautionsdaten'!$A57="","",'Kautionsdaten'!$J57)</f>
        <v/>
      </c>
      <c r="L60" s="28">
        <f>IF('Kautionsdaten'!$A57="","",'Kautionsdaten'!$N57)</f>
        <v/>
      </c>
    </row>
    <row r="61">
      <c r="J61" s="7">
        <f>IF('Kautionsdaten'!$A58="","",'Kautionsdaten'!$A58)</f>
        <v/>
      </c>
      <c r="K61" s="6">
        <f>IF('Kautionsdaten'!$A58="","",'Kautionsdaten'!$J58)</f>
        <v/>
      </c>
      <c r="L61" s="6">
        <f>IF('Kautionsdaten'!$A58="","",'Kautionsdaten'!$N58)</f>
        <v/>
      </c>
    </row>
    <row r="62">
      <c r="J62" s="27">
        <f>IF('Kautionsdaten'!$A59="","",'Kautionsdaten'!$A59)</f>
        <v/>
      </c>
      <c r="K62" s="28">
        <f>IF('Kautionsdaten'!$A59="","",'Kautionsdaten'!$J59)</f>
        <v/>
      </c>
      <c r="L62" s="28">
        <f>IF('Kautionsdaten'!$A59="","",'Kautionsdaten'!$N59)</f>
        <v/>
      </c>
    </row>
    <row r="63">
      <c r="J63" s="7">
        <f>IF('Kautionsdaten'!$A60="","",'Kautionsdaten'!$A60)</f>
        <v/>
      </c>
      <c r="K63" s="6">
        <f>IF('Kautionsdaten'!$A60="","",'Kautionsdaten'!$J60)</f>
        <v/>
      </c>
      <c r="L63" s="6">
        <f>IF('Kautionsdaten'!$A60="","",'Kautionsdaten'!$N60)</f>
        <v/>
      </c>
    </row>
    <row r="64">
      <c r="J64" s="27">
        <f>IF('Kautionsdaten'!$A61="","",'Kautionsdaten'!$A61)</f>
        <v/>
      </c>
      <c r="K64" s="28">
        <f>IF('Kautionsdaten'!$A61="","",'Kautionsdaten'!$J61)</f>
        <v/>
      </c>
      <c r="L64" s="28">
        <f>IF('Kautionsdaten'!$A61="","",'Kautionsdaten'!$N61)</f>
        <v/>
      </c>
    </row>
    <row r="65">
      <c r="J65" s="7">
        <f>IF('Kautionsdaten'!$A62="","",'Kautionsdaten'!$A62)</f>
        <v/>
      </c>
      <c r="K65" s="6">
        <f>IF('Kautionsdaten'!$A62="","",'Kautionsdaten'!$J62)</f>
        <v/>
      </c>
      <c r="L65" s="6">
        <f>IF('Kautionsdaten'!$A62="","",'Kautionsdaten'!$N62)</f>
        <v/>
      </c>
    </row>
    <row r="66">
      <c r="J66" s="27">
        <f>IF('Kautionsdaten'!$A63="","",'Kautionsdaten'!$A63)</f>
        <v/>
      </c>
      <c r="K66" s="28">
        <f>IF('Kautionsdaten'!$A63="","",'Kautionsdaten'!$J63)</f>
        <v/>
      </c>
      <c r="L66" s="28">
        <f>IF('Kautionsdaten'!$A63="","",'Kautionsdaten'!$N63)</f>
        <v/>
      </c>
    </row>
    <row r="67">
      <c r="J67" s="7">
        <f>IF('Kautionsdaten'!$A64="","",'Kautionsdaten'!$A64)</f>
        <v/>
      </c>
      <c r="K67" s="6">
        <f>IF('Kautionsdaten'!$A64="","",'Kautionsdaten'!$J64)</f>
        <v/>
      </c>
      <c r="L67" s="6">
        <f>IF('Kautionsdaten'!$A64="","",'Kautionsdaten'!$N64)</f>
        <v/>
      </c>
    </row>
    <row r="68">
      <c r="J68" s="27">
        <f>IF('Kautionsdaten'!$A65="","",'Kautionsdaten'!$A65)</f>
        <v/>
      </c>
      <c r="K68" s="28">
        <f>IF('Kautionsdaten'!$A65="","",'Kautionsdaten'!$J65)</f>
        <v/>
      </c>
      <c r="L68" s="28">
        <f>IF('Kautionsdaten'!$A65="","",'Kautionsdaten'!$N65)</f>
        <v/>
      </c>
    </row>
    <row r="69">
      <c r="J69" s="7">
        <f>IF('Kautionsdaten'!$A66="","",'Kautionsdaten'!$A66)</f>
        <v/>
      </c>
      <c r="K69" s="6">
        <f>IF('Kautionsdaten'!$A66="","",'Kautionsdaten'!$J66)</f>
        <v/>
      </c>
      <c r="L69" s="6">
        <f>IF('Kautionsdaten'!$A66="","",'Kautionsdaten'!$N66)</f>
        <v/>
      </c>
    </row>
    <row r="70">
      <c r="J70" s="27">
        <f>IF('Kautionsdaten'!$A67="","",'Kautionsdaten'!$A67)</f>
        <v/>
      </c>
      <c r="K70" s="28">
        <f>IF('Kautionsdaten'!$A67="","",'Kautionsdaten'!$J67)</f>
        <v/>
      </c>
      <c r="L70" s="28">
        <f>IF('Kautionsdaten'!$A67="","",'Kautionsdaten'!$N67)</f>
        <v/>
      </c>
    </row>
    <row r="71">
      <c r="J71" s="7">
        <f>IF('Kautionsdaten'!$A68="","",'Kautionsdaten'!$A68)</f>
        <v/>
      </c>
      <c r="K71" s="6">
        <f>IF('Kautionsdaten'!$A68="","",'Kautionsdaten'!$J68)</f>
        <v/>
      </c>
      <c r="L71" s="6">
        <f>IF('Kautionsdaten'!$A68="","",'Kautionsdaten'!$N68)</f>
        <v/>
      </c>
    </row>
    <row r="72">
      <c r="J72" s="27">
        <f>IF('Kautionsdaten'!$A69="","",'Kautionsdaten'!$A69)</f>
        <v/>
      </c>
      <c r="K72" s="28">
        <f>IF('Kautionsdaten'!$A69="","",'Kautionsdaten'!$J69)</f>
        <v/>
      </c>
      <c r="L72" s="28">
        <f>IF('Kautionsdaten'!$A69="","",'Kautionsdaten'!$N69)</f>
        <v/>
      </c>
    </row>
    <row r="73">
      <c r="J73" s="7">
        <f>IF('Kautionsdaten'!$A70="","",'Kautionsdaten'!$A70)</f>
        <v/>
      </c>
      <c r="K73" s="6">
        <f>IF('Kautionsdaten'!$A70="","",'Kautionsdaten'!$J70)</f>
        <v/>
      </c>
      <c r="L73" s="6">
        <f>IF('Kautionsdaten'!$A70="","",'Kautionsdaten'!$N70)</f>
        <v/>
      </c>
    </row>
    <row r="74">
      <c r="J74" s="27">
        <f>IF('Kautionsdaten'!$A71="","",'Kautionsdaten'!$A71)</f>
        <v/>
      </c>
      <c r="K74" s="28">
        <f>IF('Kautionsdaten'!$A71="","",'Kautionsdaten'!$J71)</f>
        <v/>
      </c>
      <c r="L74" s="28">
        <f>IF('Kautionsdaten'!$A71="","",'Kautionsdaten'!$N71)</f>
        <v/>
      </c>
    </row>
    <row r="75">
      <c r="J75" s="7">
        <f>IF('Kautionsdaten'!$A72="","",'Kautionsdaten'!$A72)</f>
        <v/>
      </c>
      <c r="K75" s="6">
        <f>IF('Kautionsdaten'!$A72="","",'Kautionsdaten'!$J72)</f>
        <v/>
      </c>
      <c r="L75" s="6">
        <f>IF('Kautionsdaten'!$A72="","",'Kautionsdaten'!$N72)</f>
        <v/>
      </c>
    </row>
    <row r="76">
      <c r="J76" s="27">
        <f>IF('Kautionsdaten'!$A73="","",'Kautionsdaten'!$A73)</f>
        <v/>
      </c>
      <c r="K76" s="28">
        <f>IF('Kautionsdaten'!$A73="","",'Kautionsdaten'!$J73)</f>
        <v/>
      </c>
      <c r="L76" s="28">
        <f>IF('Kautionsdaten'!$A73="","",'Kautionsdaten'!$N73)</f>
        <v/>
      </c>
    </row>
    <row r="77">
      <c r="J77" s="7">
        <f>IF('Kautionsdaten'!$A74="","",'Kautionsdaten'!$A74)</f>
        <v/>
      </c>
      <c r="K77" s="6">
        <f>IF('Kautionsdaten'!$A74="","",'Kautionsdaten'!$J74)</f>
        <v/>
      </c>
      <c r="L77" s="6">
        <f>IF('Kautionsdaten'!$A74="","",'Kautionsdaten'!$N74)</f>
        <v/>
      </c>
    </row>
    <row r="78">
      <c r="J78" s="27">
        <f>IF('Kautionsdaten'!$A75="","",'Kautionsdaten'!$A75)</f>
        <v/>
      </c>
      <c r="K78" s="28">
        <f>IF('Kautionsdaten'!$A75="","",'Kautionsdaten'!$J75)</f>
        <v/>
      </c>
      <c r="L78" s="28">
        <f>IF('Kautionsdaten'!$A75="","",'Kautionsdaten'!$N75)</f>
        <v/>
      </c>
    </row>
    <row r="79">
      <c r="J79" s="7">
        <f>IF('Kautionsdaten'!$A76="","",'Kautionsdaten'!$A76)</f>
        <v/>
      </c>
      <c r="K79" s="6">
        <f>IF('Kautionsdaten'!$A76="","",'Kautionsdaten'!$J76)</f>
        <v/>
      </c>
      <c r="L79" s="6">
        <f>IF('Kautionsdaten'!$A76="","",'Kautionsdaten'!$N76)</f>
        <v/>
      </c>
    </row>
    <row r="80">
      <c r="J80" s="27">
        <f>IF('Kautionsdaten'!$A77="","",'Kautionsdaten'!$A77)</f>
        <v/>
      </c>
      <c r="K80" s="28">
        <f>IF('Kautionsdaten'!$A77="","",'Kautionsdaten'!$J77)</f>
        <v/>
      </c>
      <c r="L80" s="28">
        <f>IF('Kautionsdaten'!$A77="","",'Kautionsdaten'!$N77)</f>
        <v/>
      </c>
    </row>
    <row r="81">
      <c r="J81" s="7">
        <f>IF('Kautionsdaten'!$A78="","",'Kautionsdaten'!$A78)</f>
        <v/>
      </c>
      <c r="K81" s="6">
        <f>IF('Kautionsdaten'!$A78="","",'Kautionsdaten'!$J78)</f>
        <v/>
      </c>
      <c r="L81" s="6">
        <f>IF('Kautionsdaten'!$A78="","",'Kautionsdaten'!$N78)</f>
        <v/>
      </c>
    </row>
    <row r="82">
      <c r="J82" s="27">
        <f>IF('Kautionsdaten'!$A79="","",'Kautionsdaten'!$A79)</f>
        <v/>
      </c>
      <c r="K82" s="28">
        <f>IF('Kautionsdaten'!$A79="","",'Kautionsdaten'!$J79)</f>
        <v/>
      </c>
      <c r="L82" s="28">
        <f>IF('Kautionsdaten'!$A79="","",'Kautionsdaten'!$N79)</f>
        <v/>
      </c>
    </row>
    <row r="83">
      <c r="J83" s="7">
        <f>IF('Kautionsdaten'!$A80="","",'Kautionsdaten'!$A80)</f>
        <v/>
      </c>
      <c r="K83" s="6">
        <f>IF('Kautionsdaten'!$A80="","",'Kautionsdaten'!$J80)</f>
        <v/>
      </c>
      <c r="L83" s="6">
        <f>IF('Kautionsdaten'!$A80="","",'Kautionsdaten'!$N80)</f>
        <v/>
      </c>
    </row>
    <row r="84">
      <c r="J84" s="27">
        <f>IF('Kautionsdaten'!$A81="","",'Kautionsdaten'!$A81)</f>
        <v/>
      </c>
      <c r="K84" s="28">
        <f>IF('Kautionsdaten'!$A81="","",'Kautionsdaten'!$J81)</f>
        <v/>
      </c>
      <c r="L84" s="28">
        <f>IF('Kautionsdaten'!$A81="","",'Kautionsdaten'!$N81)</f>
        <v/>
      </c>
    </row>
    <row r="85">
      <c r="J85" s="7">
        <f>IF('Kautionsdaten'!$A82="","",'Kautionsdaten'!$A82)</f>
        <v/>
      </c>
      <c r="K85" s="6">
        <f>IF('Kautionsdaten'!$A82="","",'Kautionsdaten'!$J82)</f>
        <v/>
      </c>
      <c r="L85" s="6">
        <f>IF('Kautionsdaten'!$A82="","",'Kautionsdaten'!$N82)</f>
        <v/>
      </c>
    </row>
    <row r="86">
      <c r="J86" s="27">
        <f>IF('Kautionsdaten'!$A83="","",'Kautionsdaten'!$A83)</f>
        <v/>
      </c>
      <c r="K86" s="28">
        <f>IF('Kautionsdaten'!$A83="","",'Kautionsdaten'!$J83)</f>
        <v/>
      </c>
      <c r="L86" s="28">
        <f>IF('Kautionsdaten'!$A83="","",'Kautionsdaten'!$N83)</f>
        <v/>
      </c>
    </row>
    <row r="87">
      <c r="J87" s="7">
        <f>IF('Kautionsdaten'!$A84="","",'Kautionsdaten'!$A84)</f>
        <v/>
      </c>
      <c r="K87" s="6">
        <f>IF('Kautionsdaten'!$A84="","",'Kautionsdaten'!$J84)</f>
        <v/>
      </c>
      <c r="L87" s="6">
        <f>IF('Kautionsdaten'!$A84="","",'Kautionsdaten'!$N84)</f>
        <v/>
      </c>
    </row>
    <row r="88">
      <c r="J88" s="27">
        <f>IF('Kautionsdaten'!$A85="","",'Kautionsdaten'!$A85)</f>
        <v/>
      </c>
      <c r="K88" s="28">
        <f>IF('Kautionsdaten'!$A85="","",'Kautionsdaten'!$J85)</f>
        <v/>
      </c>
      <c r="L88" s="28">
        <f>IF('Kautionsdaten'!$A85="","",'Kautionsdaten'!$N85)</f>
        <v/>
      </c>
    </row>
    <row r="89">
      <c r="J89" s="7">
        <f>IF('Kautionsdaten'!$A86="","",'Kautionsdaten'!$A86)</f>
        <v/>
      </c>
      <c r="K89" s="6">
        <f>IF('Kautionsdaten'!$A86="","",'Kautionsdaten'!$J86)</f>
        <v/>
      </c>
      <c r="L89" s="6">
        <f>IF('Kautionsdaten'!$A86="","",'Kautionsdaten'!$N86)</f>
        <v/>
      </c>
    </row>
    <row r="90">
      <c r="J90" s="27">
        <f>IF('Kautionsdaten'!$A87="","",'Kautionsdaten'!$A87)</f>
        <v/>
      </c>
      <c r="K90" s="28">
        <f>IF('Kautionsdaten'!$A87="","",'Kautionsdaten'!$J87)</f>
        <v/>
      </c>
      <c r="L90" s="28">
        <f>IF('Kautionsdaten'!$A87="","",'Kautionsdaten'!$N87)</f>
        <v/>
      </c>
    </row>
    <row r="91">
      <c r="J91" s="7">
        <f>IF('Kautionsdaten'!$A88="","",'Kautionsdaten'!$A88)</f>
        <v/>
      </c>
      <c r="K91" s="6">
        <f>IF('Kautionsdaten'!$A88="","",'Kautionsdaten'!$J88)</f>
        <v/>
      </c>
      <c r="L91" s="6">
        <f>IF('Kautionsdaten'!$A88="","",'Kautionsdaten'!$N88)</f>
        <v/>
      </c>
    </row>
    <row r="92">
      <c r="J92" s="27">
        <f>IF('Kautionsdaten'!$A89="","",'Kautionsdaten'!$A89)</f>
        <v/>
      </c>
      <c r="K92" s="28">
        <f>IF('Kautionsdaten'!$A89="","",'Kautionsdaten'!$J89)</f>
        <v/>
      </c>
      <c r="L92" s="28">
        <f>IF('Kautionsdaten'!$A89="","",'Kautionsdaten'!$N89)</f>
        <v/>
      </c>
    </row>
    <row r="93">
      <c r="J93" s="7">
        <f>IF('Kautionsdaten'!$A90="","",'Kautionsdaten'!$A90)</f>
        <v/>
      </c>
      <c r="K93" s="6">
        <f>IF('Kautionsdaten'!$A90="","",'Kautionsdaten'!$J90)</f>
        <v/>
      </c>
      <c r="L93" s="6">
        <f>IF('Kautionsdaten'!$A90="","",'Kautionsdaten'!$N90)</f>
        <v/>
      </c>
    </row>
    <row r="94">
      <c r="J94" s="27">
        <f>IF('Kautionsdaten'!$A91="","",'Kautionsdaten'!$A91)</f>
        <v/>
      </c>
      <c r="K94" s="28">
        <f>IF('Kautionsdaten'!$A91="","",'Kautionsdaten'!$J91)</f>
        <v/>
      </c>
      <c r="L94" s="28">
        <f>IF('Kautionsdaten'!$A91="","",'Kautionsdaten'!$N91)</f>
        <v/>
      </c>
    </row>
    <row r="95">
      <c r="J95" s="7">
        <f>IF('Kautionsdaten'!$A92="","",'Kautionsdaten'!$A92)</f>
        <v/>
      </c>
      <c r="K95" s="6">
        <f>IF('Kautionsdaten'!$A92="","",'Kautionsdaten'!$J92)</f>
        <v/>
      </c>
      <c r="L95" s="6">
        <f>IF('Kautionsdaten'!$A92="","",'Kautionsdaten'!$N92)</f>
        <v/>
      </c>
    </row>
    <row r="96">
      <c r="J96" s="27">
        <f>IF('Kautionsdaten'!$A93="","",'Kautionsdaten'!$A93)</f>
        <v/>
      </c>
      <c r="K96" s="28">
        <f>IF('Kautionsdaten'!$A93="","",'Kautionsdaten'!$J93)</f>
        <v/>
      </c>
      <c r="L96" s="28">
        <f>IF('Kautionsdaten'!$A93="","",'Kautionsdaten'!$N93)</f>
        <v/>
      </c>
    </row>
    <row r="97">
      <c r="J97" s="7">
        <f>IF('Kautionsdaten'!$A94="","",'Kautionsdaten'!$A94)</f>
        <v/>
      </c>
      <c r="K97" s="6">
        <f>IF('Kautionsdaten'!$A94="","",'Kautionsdaten'!$J94)</f>
        <v/>
      </c>
      <c r="L97" s="6">
        <f>IF('Kautionsdaten'!$A94="","",'Kautionsdaten'!$N94)</f>
        <v/>
      </c>
    </row>
    <row r="98">
      <c r="J98" s="27">
        <f>IF('Kautionsdaten'!$A95="","",'Kautionsdaten'!$A95)</f>
        <v/>
      </c>
      <c r="K98" s="28">
        <f>IF('Kautionsdaten'!$A95="","",'Kautionsdaten'!$J95)</f>
        <v/>
      </c>
      <c r="L98" s="28">
        <f>IF('Kautionsdaten'!$A95="","",'Kautionsdaten'!$N95)</f>
        <v/>
      </c>
    </row>
    <row r="99">
      <c r="J99" s="7">
        <f>IF('Kautionsdaten'!$A96="","",'Kautionsdaten'!$A96)</f>
        <v/>
      </c>
      <c r="K99" s="6">
        <f>IF('Kautionsdaten'!$A96="","",'Kautionsdaten'!$J96)</f>
        <v/>
      </c>
      <c r="L99" s="6">
        <f>IF('Kautionsdaten'!$A96="","",'Kautionsdaten'!$N96)</f>
        <v/>
      </c>
    </row>
    <row r="100">
      <c r="J100" s="27">
        <f>IF('Kautionsdaten'!$A97="","",'Kautionsdaten'!$A97)</f>
        <v/>
      </c>
      <c r="K100" s="28">
        <f>IF('Kautionsdaten'!$A97="","",'Kautionsdaten'!$J97)</f>
        <v/>
      </c>
      <c r="L100" s="28">
        <f>IF('Kautionsdaten'!$A97="","",'Kautionsdaten'!$N97)</f>
        <v/>
      </c>
    </row>
    <row r="101">
      <c r="J101" s="7">
        <f>IF('Kautionsdaten'!$A98="","",'Kautionsdaten'!$A98)</f>
        <v/>
      </c>
      <c r="K101" s="6">
        <f>IF('Kautionsdaten'!$A98="","",'Kautionsdaten'!$J98)</f>
        <v/>
      </c>
      <c r="L101" s="6">
        <f>IF('Kautionsdaten'!$A98="","",'Kautionsdaten'!$N98)</f>
        <v/>
      </c>
    </row>
    <row r="102">
      <c r="J102" s="27">
        <f>IF('Kautionsdaten'!$A99="","",'Kautionsdaten'!$A99)</f>
        <v/>
      </c>
      <c r="K102" s="28">
        <f>IF('Kautionsdaten'!$A99="","",'Kautionsdaten'!$J99)</f>
        <v/>
      </c>
      <c r="L102" s="28">
        <f>IF('Kautionsdaten'!$A99="","",'Kautionsdaten'!$N99)</f>
        <v/>
      </c>
    </row>
    <row r="103">
      <c r="J103" s="7">
        <f>IF('Kautionsdaten'!$A100="","",'Kautionsdaten'!$A100)</f>
        <v/>
      </c>
      <c r="K103" s="6">
        <f>IF('Kautionsdaten'!$A100="","",'Kautionsdaten'!$J100)</f>
        <v/>
      </c>
      <c r="L103" s="6">
        <f>IF('Kautionsdaten'!$A100="","",'Kautionsdaten'!$N100)</f>
        <v/>
      </c>
    </row>
    <row r="104">
      <c r="J104" s="27">
        <f>IF('Kautionsdaten'!$A101="","",'Kautionsdaten'!$A101)</f>
        <v/>
      </c>
      <c r="K104" s="28">
        <f>IF('Kautionsdaten'!$A101="","",'Kautionsdaten'!$J101)</f>
        <v/>
      </c>
      <c r="L104" s="28">
        <f>IF('Kautionsdaten'!$A101="","",'Kautionsdaten'!$N101)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0" t="inlineStr">
        <is>
          <t>Hinweise zur Arbeitsmappe</t>
        </is>
      </c>
      <c r="B1" s="35" t="n"/>
      <c r="C1" s="35" t="n"/>
      <c r="D1" s="35" t="n"/>
      <c r="E1" s="35" t="n"/>
      <c r="F1" s="35" t="n"/>
      <c r="G1" s="35" t="n"/>
      <c r="H1" s="36" t="n"/>
    </row>
    <row r="2"/>
    <row r="3">
      <c r="A3" s="25" t="inlineStr">
        <is>
          <t>Schritt</t>
        </is>
      </c>
      <c r="B3" s="25" t="inlineStr">
        <is>
          <t>Anleitung</t>
        </is>
      </c>
    </row>
    <row r="4" ht="32" customHeight="1">
      <c r="A4" s="32" t="n">
        <v>1</v>
      </c>
      <c r="B4" s="33" t="inlineStr">
        <is>
          <t>Vorgang in „Kautionsdaten“ erfassen oder einen vorhandenen Vorgang ergänzen.</t>
        </is>
      </c>
    </row>
    <row r="5" ht="32" customHeight="1">
      <c r="A5" s="34" t="n">
        <v>2</v>
      </c>
      <c r="B5" s="21" t="inlineStr">
        <is>
          <t>Abzüge und Betriebskostenrückbehalt nachvollziehbar dokumentieren und die Bemerkung ergänzen.</t>
        </is>
      </c>
    </row>
    <row r="6" ht="32" customHeight="1">
      <c r="A6" s="32" t="n">
        <v>3</v>
      </c>
      <c r="B6" s="33" t="inlineStr">
        <is>
          <t>Rückzahlungsdatum eintragen, sobald die Auszahlung veranlasst oder durchgeführt wurde.</t>
        </is>
      </c>
    </row>
    <row r="7" ht="32" customHeight="1">
      <c r="A7" s="34" t="n">
        <v>4</v>
      </c>
      <c r="B7" s="21" t="inlineStr">
        <is>
          <t>Vorgangs-Nr. in „Rückzahlungsbrief“ in Zelle B3 auswählen.</t>
        </is>
      </c>
    </row>
    <row r="8" ht="32" customHeight="1">
      <c r="A8" s="32" t="n">
        <v>5</v>
      </c>
      <c r="B8" s="33" t="inlineStr">
        <is>
          <t>Brief prüfen, Bankverbindung ergänzen und anschließend für den Versand ausgeben.</t>
        </is>
      </c>
    </row>
    <row r="9"/>
    <row r="10"/>
    <row r="11">
      <c r="A11" s="11" t="inlineStr">
        <is>
          <t>Rechtlicher Hinweis</t>
        </is>
      </c>
      <c r="B11" s="14" t="n"/>
    </row>
    <row r="12" ht="52" customHeight="1">
      <c r="B12" s="3" t="inlineStr">
        <is>
          <t>Diese Vorlage ersetzt keine rechtliche Prüfung. Fristen, berechtigte Abzüge, Kappungsfragen und Betriebskostenrückbehalte sind anhand des Mietvertrags, der Übergabeunterlagen und der aktuellen Rechtslage zu prüfen.</t>
        </is>
      </c>
    </row>
    <row r="13"/>
    <row r="14" ht="32" customHeight="1">
      <c r="B14" s="33" t="inlineStr">
        <is>
          <t>Gelb markierte Zellen sind Eingabefelder. Hellblau markierte Zellen enthalten Berechnungen oder automatisch übernommene Daten.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2026-09-11T09:42:00Z</dcterms:created>
  <dcterms:modified xmlns:dcterms="http://purl.org/dc/terms/" xmlns:xsi="http://www.w3.org/2001/XMLSchema-instance" xsi:type="dcterms:W3CDTF">2026-09-11T09:42:00Z</dcterms:modified>
</cp:coreProperties>
</file>