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utionsforderungen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'Kautionsforderungen'!$A$2:$AB$102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#.##0"/>
    <numFmt numFmtId="167" formatCode="0,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7" fontId="3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Offene Kautionssumme nach Zahlungsstatus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'Übersicht'!C15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'Übersicht'!$A$16:$A$19</f>
            </numRef>
          </cat>
          <val>
            <numRef>
              <f>'Übersicht'!$C$16:$C$19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Zahlungsstatus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Kautionssumme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nach Eskalationsstufe</a:t>
            </a:r>
          </a:p>
        </rich>
      </tx>
    </title>
    <plotArea>
      <pieChart>
        <varyColors val="1"/>
        <ser>
          <idx val="0"/>
          <order val="0"/>
          <tx>
            <strRef>
              <f>'Übersicht'!G15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'Übersicht'!$F$16:$F$19</f>
            </numRef>
          </cat>
          <val>
            <numRef>
              <f>'Übersicht'!$G$16:$G$19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Offene Forderungen nach Stadt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'Übersicht'!K15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'Übersicht'!$J$16:$J$25</f>
            </numRef>
          </cat>
          <val>
            <numRef>
              <f>'Übersicht'!$K$16:$K$25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Kautionssumme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AB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8" customWidth="1" min="3" max="3"/>
    <col width="15" customWidth="1" min="4" max="4"/>
    <col width="17" customWidth="1" min="5" max="5"/>
    <col width="15" customWidth="1" min="6" max="6"/>
    <col width="18" customWidth="1" min="7" max="7"/>
    <col width="14" customWidth="1" min="8" max="8"/>
    <col width="18" customWidth="1" min="9" max="9"/>
    <col width="15" customWidth="1" min="10" max="10"/>
    <col width="15" customWidth="1" min="11" max="11"/>
    <col width="15" customWidth="1" min="12" max="12"/>
    <col width="15" customWidth="1" min="13" max="13"/>
    <col width="18" customWidth="1" min="14" max="14"/>
    <col width="18" customWidth="1" min="15" max="15"/>
    <col width="20" customWidth="1" min="16" max="16"/>
    <col width="23" customWidth="1" min="17" max="17"/>
    <col width="16" customWidth="1" min="18" max="18"/>
    <col width="20" customWidth="1" min="19" max="19"/>
    <col width="15" customWidth="1" min="20" max="20"/>
    <col width="14" customWidth="1" min="21" max="21"/>
    <col width="27" customWidth="1" min="22" max="22"/>
    <col width="17" customWidth="1" min="23" max="23"/>
    <col width="22" customWidth="1" min="24" max="24"/>
    <col width="22" customWidth="1" min="25" max="25"/>
    <col width="34" customWidth="1" min="26" max="26"/>
    <col width="20" customWidth="1" min="27" max="27"/>
    <col width="20" customWidth="1" min="28" max="28"/>
  </cols>
  <sheetData>
    <row r="1" ht="28" customHeight="1">
      <c r="A1" s="1" t="inlineStr">
        <is>
          <t>Mietkaution vom Mieter einfordern – Forderungsübersicht</t>
        </is>
      </c>
    </row>
    <row r="2" ht="42" customHeight="1">
      <c r="A2" s="2" t="inlineStr">
        <is>
          <t>Vorgangs-ID</t>
        </is>
      </c>
      <c r="B2" s="2" t="inlineStr">
        <is>
          <t>Mietername</t>
        </is>
      </c>
      <c r="C2" s="2" t="inlineStr">
        <is>
          <t>Objektadresse</t>
        </is>
      </c>
      <c r="D2" s="2" t="inlineStr">
        <is>
          <t>Stadt</t>
        </is>
      </c>
      <c r="E2" s="2" t="inlineStr">
        <is>
          <t>Mietvertragsbeginn</t>
        </is>
      </c>
      <c r="F2" s="2" t="inlineStr">
        <is>
          <t>Einzugsdatum</t>
        </is>
      </c>
      <c r="G2" s="2" t="inlineStr">
        <is>
          <t>Kautionsart</t>
        </is>
      </c>
      <c r="H2" s="2" t="inlineStr">
        <is>
          <t>Kaltmiete</t>
        </is>
      </c>
      <c r="I2" s="2" t="inlineStr">
        <is>
          <t>Vereinbarte Kaution</t>
        </is>
      </c>
      <c r="J2" s="2" t="inlineStr">
        <is>
          <t>Bereits gezahlt</t>
        </is>
      </c>
      <c r="K2" s="2" t="inlineStr">
        <is>
          <t>Offener Betrag</t>
        </is>
      </c>
      <c r="L2" s="2" t="inlineStr">
        <is>
          <t>Zahlungsziel</t>
        </is>
      </c>
      <c r="M2" s="2" t="inlineStr">
        <is>
          <t>Tage überfällig</t>
        </is>
      </c>
      <c r="N2" s="2" t="inlineStr">
        <is>
          <t>Letzte Aufforderung</t>
        </is>
      </c>
      <c r="O2" s="2" t="inlineStr">
        <is>
          <t>Anzahl Aufforderungen</t>
        </is>
      </c>
      <c r="P2" s="2" t="inlineStr">
        <is>
          <t>Zahlungsstatus</t>
        </is>
      </c>
      <c r="Q2" s="2" t="inlineStr">
        <is>
          <t>Ratenzahlung vereinbart</t>
        </is>
      </c>
      <c r="R2" s="2" t="inlineStr">
        <is>
          <t>Monatliche Rate</t>
        </is>
      </c>
      <c r="S2" s="2" t="inlineStr">
        <is>
          <t>Nächste Rate fällig am</t>
        </is>
      </c>
      <c r="T2" s="2" t="inlineStr">
        <is>
          <t>Letzte Zahlung</t>
        </is>
      </c>
      <c r="U2" s="2" t="inlineStr">
        <is>
          <t>Mahnkosten</t>
        </is>
      </c>
      <c r="V2" s="2" t="inlineStr">
        <is>
          <t>Erstattete/angerechnete Beträge</t>
        </is>
      </c>
      <c r="W2" s="2" t="inlineStr">
        <is>
          <t>Gesamtforderung</t>
        </is>
      </c>
      <c r="X2" s="2" t="inlineStr">
        <is>
          <t>Eskalationsstufe</t>
        </is>
      </c>
      <c r="Y2" s="2" t="inlineStr">
        <is>
          <t>Verantwortliche Person</t>
        </is>
      </c>
      <c r="Z2" s="2" t="inlineStr">
        <is>
          <t>Notizen</t>
        </is>
      </c>
      <c r="AA2" s="2" t="inlineStr">
        <is>
          <t>Ratenstatus</t>
        </is>
      </c>
      <c r="AB2" s="2" t="inlineStr">
        <is>
          <t>Bearbeitungspriorität</t>
        </is>
      </c>
    </row>
    <row r="3">
      <c r="A3" s="3" t="inlineStr">
        <is>
          <t>KF-2026-001</t>
        </is>
      </c>
      <c r="B3" s="4" t="inlineStr">
        <is>
          <t>Thomas Müller</t>
        </is>
      </c>
      <c r="C3" s="4" t="inlineStr">
        <is>
          <t>Neuköllner Straße 48</t>
        </is>
      </c>
      <c r="D3" s="3" t="inlineStr">
        <is>
          <t>Berlin</t>
        </is>
      </c>
      <c r="E3" s="5" t="n">
        <v>46031</v>
      </c>
      <c r="F3" s="5" t="n">
        <v>46038</v>
      </c>
      <c r="G3" s="3" t="inlineStr">
        <is>
          <t>Überweisung</t>
        </is>
      </c>
      <c r="H3" s="6" t="n">
        <v>980</v>
      </c>
      <c r="I3" s="6" t="n">
        <v>2940</v>
      </c>
      <c r="J3" s="6" t="n">
        <v>0</v>
      </c>
      <c r="K3" s="7">
        <f>IF(A3="","",MAX(0,I3-J3))</f>
        <v/>
      </c>
      <c r="L3" s="5" t="n">
        <v>46231</v>
      </c>
      <c r="M3" s="8">
        <f>IF(A3="","",IF(AND(K3&gt;0,TODAY()&gt;L3),TODAY()-L3,0))</f>
        <v/>
      </c>
      <c r="N3" s="5" t="n">
        <v>46241</v>
      </c>
      <c r="O3" s="9" t="n">
        <v>2</v>
      </c>
      <c r="P3" s="3" t="inlineStr">
        <is>
          <t>Offen</t>
        </is>
      </c>
      <c r="Q3" s="3" t="inlineStr">
        <is>
          <t>Nein</t>
        </is>
      </c>
      <c r="R3" s="6" t="n">
        <v>0</v>
      </c>
      <c r="S3" s="5" t="n"/>
      <c r="T3" s="5" t="n"/>
      <c r="U3" s="6" t="n">
        <v>15</v>
      </c>
      <c r="V3" s="6" t="n">
        <v>0</v>
      </c>
      <c r="W3" s="7">
        <f>IF(A3="","",MAX(0,K3+U3-V3))</f>
        <v/>
      </c>
      <c r="X3" s="10">
        <f>IF(A3="","",IF(P3="Vollständig bezahlt","Erledigt",IF(M3&gt;30,"Rechtliche Prüfung",IF(M3&gt;14,"2. Mahnung","1. Aufforderung"))))</f>
        <v/>
      </c>
      <c r="Y3" s="3" t="inlineStr">
        <is>
          <t>Julia König</t>
        </is>
      </c>
      <c r="Z3" s="4" t="inlineStr">
        <is>
          <t>Zweite Erinnerung dokumentiert; Rückmeldung steht aus.</t>
        </is>
      </c>
      <c r="AA3" s="10">
        <f>IF(A3="","",IF(Q3="Ja",IF(TODAY()&gt;S3,"Rate überfällig","Ratenplan aktiv"),"Keine Ratenzahlung"))</f>
        <v/>
      </c>
      <c r="AB3" s="8">
        <f>IF(A3="","",IFERROR(VLOOKUP(X3,'Übersicht'!$N$16:$O$19,2,FALSE),""))</f>
        <v/>
      </c>
    </row>
    <row r="4">
      <c r="A4" s="3" t="inlineStr">
        <is>
          <t>KF-2026-002</t>
        </is>
      </c>
      <c r="B4" s="4" t="inlineStr">
        <is>
          <t>Sabine Schneider</t>
        </is>
      </c>
      <c r="C4" s="4" t="inlineStr">
        <is>
          <t>Leopoldstraße 116</t>
        </is>
      </c>
      <c r="D4" s="3" t="inlineStr">
        <is>
          <t>München</t>
        </is>
      </c>
      <c r="E4" s="5" t="n">
        <v>46056</v>
      </c>
      <c r="F4" s="5" t="n">
        <v>46062</v>
      </c>
      <c r="G4" s="3" t="inlineStr">
        <is>
          <t>Barkaution</t>
        </is>
      </c>
      <c r="H4" s="6" t="n">
        <v>1450</v>
      </c>
      <c r="I4" s="6" t="n">
        <v>4350</v>
      </c>
      <c r="J4" s="6" t="n">
        <v>2000</v>
      </c>
      <c r="K4" s="11">
        <f>IF(A4="","",MAX(0,I4-J4))</f>
        <v/>
      </c>
      <c r="L4" s="5" t="n">
        <v>46258</v>
      </c>
      <c r="M4" s="12">
        <f>IF(A4="","",IF(AND(K4&gt;0,TODAY()&gt;L4),TODAY()-L4,0))</f>
        <v/>
      </c>
      <c r="N4" s="5" t="n">
        <v>46264</v>
      </c>
      <c r="O4" s="9" t="n">
        <v>1</v>
      </c>
      <c r="P4" s="3" t="inlineStr">
        <is>
          <t>Teilweise bezahlt</t>
        </is>
      </c>
      <c r="Q4" s="3" t="inlineStr">
        <is>
          <t>Nein</t>
        </is>
      </c>
      <c r="R4" s="6" t="n">
        <v>0</v>
      </c>
      <c r="S4" s="5" t="n"/>
      <c r="T4" s="5" t="n">
        <v>46251</v>
      </c>
      <c r="U4" s="6" t="n">
        <v>8</v>
      </c>
      <c r="V4" s="6" t="n">
        <v>0</v>
      </c>
      <c r="W4" s="11">
        <f>IF(A4="","",MAX(0,K4+U4-V4))</f>
        <v/>
      </c>
      <c r="X4" s="13">
        <f>IF(A4="","",IF(P4="Vollständig bezahlt","Erledigt",IF(M4&gt;30,"Rechtliche Prüfung",IF(M4&gt;14,"2. Mahnung","1. Aufforderung"))))</f>
        <v/>
      </c>
      <c r="Y4" s="3" t="inlineStr">
        <is>
          <t>Martin Keller</t>
        </is>
      </c>
      <c r="Z4" s="4" t="inlineStr">
        <is>
          <t>Teilzahlung eingegangen; Restbetrag schriftlich bestätigt.</t>
        </is>
      </c>
      <c r="AA4" s="13">
        <f>IF(A4="","",IF(Q4="Ja",IF(TODAY()&gt;S4,"Rate überfällig","Ratenplan aktiv"),"Keine Ratenzahlung"))</f>
        <v/>
      </c>
      <c r="AB4" s="12">
        <f>IF(A4="","",IFERROR(VLOOKUP(X4,'Übersicht'!$N$16:$O$19,2,FALSE),""))</f>
        <v/>
      </c>
    </row>
    <row r="5">
      <c r="A5" s="3" t="inlineStr">
        <is>
          <t>KF-2026-003</t>
        </is>
      </c>
      <c r="B5" s="4" t="inlineStr">
        <is>
          <t>Michael Fischer</t>
        </is>
      </c>
      <c r="C5" s="4" t="inlineStr">
        <is>
          <t>Eppendorfer Weg 91</t>
        </is>
      </c>
      <c r="D5" s="3" t="inlineStr">
        <is>
          <t>Hamburg</t>
        </is>
      </c>
      <c r="E5" s="5" t="n">
        <v>46071</v>
      </c>
      <c r="F5" s="5" t="n">
        <v>46077</v>
      </c>
      <c r="G5" s="3" t="inlineStr">
        <is>
          <t>Überweisung</t>
        </is>
      </c>
      <c r="H5" s="6" t="n">
        <v>780</v>
      </c>
      <c r="I5" s="6" t="n">
        <v>2340</v>
      </c>
      <c r="J5" s="6" t="n">
        <v>2340</v>
      </c>
      <c r="K5" s="7">
        <f>IF(A5="","",MAX(0,I5-J5))</f>
        <v/>
      </c>
      <c r="L5" s="5" t="n">
        <v>46216</v>
      </c>
      <c r="M5" s="8">
        <f>IF(A5="","",IF(AND(K5&gt;0,TODAY()&gt;L5),TODAY()-L5,0))</f>
        <v/>
      </c>
      <c r="N5" s="5" t="n">
        <v>46226</v>
      </c>
      <c r="O5" s="9" t="n">
        <v>1</v>
      </c>
      <c r="P5" s="3" t="inlineStr">
        <is>
          <t>Vollständig bezahlt</t>
        </is>
      </c>
      <c r="Q5" s="3" t="inlineStr">
        <is>
          <t>Nein</t>
        </is>
      </c>
      <c r="R5" s="6" t="n">
        <v>0</v>
      </c>
      <c r="S5" s="5" t="n"/>
      <c r="T5" s="5" t="n">
        <v>46234</v>
      </c>
      <c r="U5" s="6" t="n">
        <v>0</v>
      </c>
      <c r="V5" s="6" t="n">
        <v>0</v>
      </c>
      <c r="W5" s="7">
        <f>IF(A5="","",MAX(0,K5+U5-V5))</f>
        <v/>
      </c>
      <c r="X5" s="10">
        <f>IF(A5="","",IF(P5="Vollständig bezahlt","Erledigt",IF(M5&gt;30,"Rechtliche Prüfung",IF(M5&gt;14,"2. Mahnung","1. Aufforderung"))))</f>
        <v/>
      </c>
      <c r="Y5" s="3" t="inlineStr">
        <is>
          <t>Anna Bergmann</t>
        </is>
      </c>
      <c r="Z5" s="4" t="inlineStr">
        <is>
          <t>Kaution vollständig verbucht; Vorgang zur Ablage vorgesehen.</t>
        </is>
      </c>
      <c r="AA5" s="10">
        <f>IF(A5="","",IF(Q5="Ja",IF(TODAY()&gt;S5,"Rate überfällig","Ratenplan aktiv"),"Keine Ratenzahlung"))</f>
        <v/>
      </c>
      <c r="AB5" s="8">
        <f>IF(A5="","",IFERROR(VLOOKUP(X5,'Übersicht'!$N$16:$O$19,2,FALSE),""))</f>
        <v/>
      </c>
    </row>
    <row r="6">
      <c r="A6" s="3" t="inlineStr">
        <is>
          <t>KF-2026-004</t>
        </is>
      </c>
      <c r="B6" s="4" t="inlineStr">
        <is>
          <t>Andrea Weber</t>
        </is>
      </c>
      <c r="C6" s="4" t="inlineStr">
        <is>
          <t>Aachener Straße 201</t>
        </is>
      </c>
      <c r="D6" s="3" t="inlineStr">
        <is>
          <t>Köln</t>
        </is>
      </c>
      <c r="E6" s="5" t="n">
        <v>46091</v>
      </c>
      <c r="F6" s="5" t="n">
        <v>46097</v>
      </c>
      <c r="G6" s="3" t="inlineStr">
        <is>
          <t>Überweisung</t>
        </is>
      </c>
      <c r="H6" s="6" t="n">
        <v>1250</v>
      </c>
      <c r="I6" s="6" t="n">
        <v>3750</v>
      </c>
      <c r="J6" s="6" t="n">
        <v>1250</v>
      </c>
      <c r="K6" s="11">
        <f>IF(A6="","",MAX(0,I6-J6))</f>
        <v/>
      </c>
      <c r="L6" s="5" t="n">
        <v>46264</v>
      </c>
      <c r="M6" s="12">
        <f>IF(A6="","",IF(AND(K6&gt;0,TODAY()&gt;L6),TODAY()-L6,0))</f>
        <v/>
      </c>
      <c r="N6" s="5" t="n">
        <v>46267</v>
      </c>
      <c r="O6" s="9" t="n">
        <v>2</v>
      </c>
      <c r="P6" s="3" t="inlineStr">
        <is>
          <t>Ratenzahlung</t>
        </is>
      </c>
      <c r="Q6" s="3" t="inlineStr">
        <is>
          <t>Ja</t>
        </is>
      </c>
      <c r="R6" s="6" t="n">
        <v>500</v>
      </c>
      <c r="S6" s="5" t="n">
        <v>46271</v>
      </c>
      <c r="T6" s="5" t="n">
        <v>46256</v>
      </c>
      <c r="U6" s="6" t="n">
        <v>10</v>
      </c>
      <c r="V6" s="6" t="n">
        <v>0</v>
      </c>
      <c r="W6" s="11">
        <f>IF(A6="","",MAX(0,K6+U6-V6))</f>
        <v/>
      </c>
      <c r="X6" s="13">
        <f>IF(A6="","",IF(P6="Vollständig bezahlt","Erledigt",IF(M6&gt;30,"Rechtliche Prüfung",IF(M6&gt;14,"2. Mahnung","1. Aufforderung"))))</f>
        <v/>
      </c>
      <c r="Y6" s="3" t="inlineStr">
        <is>
          <t>Julia König</t>
        </is>
      </c>
      <c r="Z6" s="4" t="inlineStr">
        <is>
          <t>Schriftlicher Ratenplan liegt vor; nächste Rate nachverfolgen.</t>
        </is>
      </c>
      <c r="AA6" s="13">
        <f>IF(A6="","",IF(Q6="Ja",IF(TODAY()&gt;S6,"Rate überfällig","Ratenplan aktiv"),"Keine Ratenzahlung"))</f>
        <v/>
      </c>
      <c r="AB6" s="12">
        <f>IF(A6="","",IFERROR(VLOOKUP(X6,'Übersicht'!$N$16:$O$19,2,FALSE),""))</f>
        <v/>
      </c>
    </row>
    <row r="7">
      <c r="A7" s="3" t="inlineStr">
        <is>
          <t>KF-2026-005</t>
        </is>
      </c>
      <c r="B7" s="4" t="inlineStr">
        <is>
          <t>Stefan Wagner</t>
        </is>
      </c>
      <c r="C7" s="4" t="inlineStr">
        <is>
          <t>Mainzer Landstraße 272</t>
        </is>
      </c>
      <c r="D7" s="3" t="inlineStr">
        <is>
          <t>Frankfurt</t>
        </is>
      </c>
      <c r="E7" s="5" t="n">
        <v>46111</v>
      </c>
      <c r="F7" s="5" t="n">
        <v>46118</v>
      </c>
      <c r="G7" s="3" t="inlineStr">
        <is>
          <t>Bankbürgschaft</t>
        </is>
      </c>
      <c r="H7" s="6" t="n">
        <v>1950</v>
      </c>
      <c r="I7" s="6" t="n">
        <v>5850</v>
      </c>
      <c r="J7" s="6" t="n">
        <v>0</v>
      </c>
      <c r="K7" s="7">
        <f>IF(A7="","",MAX(0,I7-J7))</f>
        <v/>
      </c>
      <c r="L7" s="5" t="n">
        <v>46269</v>
      </c>
      <c r="M7" s="8">
        <f>IF(A7="","",IF(AND(K7&gt;0,TODAY()&gt;L7),TODAY()-L7,0))</f>
        <v/>
      </c>
      <c r="N7" s="5" t="n">
        <v>46270</v>
      </c>
      <c r="O7" s="9" t="n">
        <v>1</v>
      </c>
      <c r="P7" s="3" t="inlineStr">
        <is>
          <t>Offen</t>
        </is>
      </c>
      <c r="Q7" s="3" t="inlineStr">
        <is>
          <t>Nein</t>
        </is>
      </c>
      <c r="R7" s="6" t="n">
        <v>0</v>
      </c>
      <c r="S7" s="5" t="n"/>
      <c r="T7" s="5" t="n"/>
      <c r="U7" s="6" t="n">
        <v>0</v>
      </c>
      <c r="V7" s="6" t="n">
        <v>0</v>
      </c>
      <c r="W7" s="7">
        <f>IF(A7="","",MAX(0,K7+U7-V7))</f>
        <v/>
      </c>
      <c r="X7" s="10">
        <f>IF(A7="","",IF(P7="Vollständig bezahlt","Erledigt",IF(M7&gt;30,"Rechtliche Prüfung",IF(M7&gt;14,"2. Mahnung","1. Aufforderung"))))</f>
        <v/>
      </c>
      <c r="Y7" s="3" t="inlineStr">
        <is>
          <t>Martin Keller</t>
        </is>
      </c>
      <c r="Z7" s="4" t="inlineStr">
        <is>
          <t>Bürgschaftsnachweis angefordert; bisher kein Eingang.</t>
        </is>
      </c>
      <c r="AA7" s="10">
        <f>IF(A7="","",IF(Q7="Ja",IF(TODAY()&gt;S7,"Rate überfällig","Ratenplan aktiv"),"Keine Ratenzahlung"))</f>
        <v/>
      </c>
      <c r="AB7" s="8">
        <f>IF(A7="","",IFERROR(VLOOKUP(X7,'Übersicht'!$N$16:$O$19,2,FALSE),""))</f>
        <v/>
      </c>
    </row>
    <row r="8">
      <c r="A8" s="3" t="inlineStr">
        <is>
          <t>KF-2026-006</t>
        </is>
      </c>
      <c r="B8" s="4" t="inlineStr">
        <is>
          <t>Petra Becker</t>
        </is>
      </c>
      <c r="C8" s="4" t="inlineStr">
        <is>
          <t>Rotebühlstraße 137</t>
        </is>
      </c>
      <c r="D8" s="3" t="inlineStr">
        <is>
          <t>Stuttgart</t>
        </is>
      </c>
      <c r="E8" s="5" t="n">
        <v>46131</v>
      </c>
      <c r="F8" s="5" t="n">
        <v>46138</v>
      </c>
      <c r="G8" s="3" t="inlineStr">
        <is>
          <t>Barkaution</t>
        </is>
      </c>
      <c r="H8" s="6" t="n">
        <v>1100</v>
      </c>
      <c r="I8" s="6" t="n">
        <v>3300</v>
      </c>
      <c r="J8" s="6" t="n">
        <v>2200</v>
      </c>
      <c r="K8" s="11">
        <f>IF(A8="","",MAX(0,I8-J8))</f>
        <v/>
      </c>
      <c r="L8" s="5" t="n">
        <v>46288</v>
      </c>
      <c r="M8" s="12">
        <f>IF(A8="","",IF(AND(K8&gt;0,TODAY()&gt;L8),TODAY()-L8,0))</f>
        <v/>
      </c>
      <c r="N8" s="5" t="n">
        <v>46268</v>
      </c>
      <c r="O8" s="9" t="n">
        <v>1</v>
      </c>
      <c r="P8" s="3" t="inlineStr">
        <is>
          <t>Ratenzahlung</t>
        </is>
      </c>
      <c r="Q8" s="3" t="inlineStr">
        <is>
          <t>Ja</t>
        </is>
      </c>
      <c r="R8" s="6" t="n">
        <v>275</v>
      </c>
      <c r="S8" s="5" t="n">
        <v>46288</v>
      </c>
      <c r="T8" s="5" t="n">
        <v>46246</v>
      </c>
      <c r="U8" s="6" t="n">
        <v>0</v>
      </c>
      <c r="V8" s="6" t="n">
        <v>0</v>
      </c>
      <c r="W8" s="11">
        <f>IF(A8="","",MAX(0,K8+U8-V8))</f>
        <v/>
      </c>
      <c r="X8" s="13">
        <f>IF(A8="","",IF(P8="Vollständig bezahlt","Erledigt",IF(M8&gt;30,"Rechtliche Prüfung",IF(M8&gt;14,"2. Mahnung","1. Aufforderung"))))</f>
        <v/>
      </c>
      <c r="Y8" s="3" t="inlineStr">
        <is>
          <t>Anna Bergmann</t>
        </is>
      </c>
      <c r="Z8" s="4" t="inlineStr">
        <is>
          <t>Ratenplan aktiv; Teilzahlung wurde fristgerecht gebucht.</t>
        </is>
      </c>
      <c r="AA8" s="13">
        <f>IF(A8="","",IF(Q8="Ja",IF(TODAY()&gt;S8,"Rate überfällig","Ratenplan aktiv"),"Keine Ratenzahlung"))</f>
        <v/>
      </c>
      <c r="AB8" s="12">
        <f>IF(A8="","",IFERROR(VLOOKUP(X8,'Übersicht'!$N$16:$O$19,2,FALSE),""))</f>
        <v/>
      </c>
    </row>
    <row r="9">
      <c r="A9" s="3" t="inlineStr">
        <is>
          <t>KF-2026-007</t>
        </is>
      </c>
      <c r="B9" s="4" t="inlineStr">
        <is>
          <t>Andreas Hoffmann</t>
        </is>
      </c>
      <c r="C9" s="4" t="inlineStr">
        <is>
          <t>Graf-Adolf-Straße 66</t>
        </is>
      </c>
      <c r="D9" s="3" t="inlineStr">
        <is>
          <t>Düsseldorf</t>
        </is>
      </c>
      <c r="E9" s="5" t="n">
        <v>46151</v>
      </c>
      <c r="F9" s="5" t="n">
        <v>46158</v>
      </c>
      <c r="G9" s="3" t="inlineStr">
        <is>
          <t>Überweisung</t>
        </is>
      </c>
      <c r="H9" s="6" t="n">
        <v>1320</v>
      </c>
      <c r="I9" s="6" t="n">
        <v>3960</v>
      </c>
      <c r="J9" s="6" t="n">
        <v>3960</v>
      </c>
      <c r="K9" s="7">
        <f>IF(A9="","",MAX(0,I9-J9))</f>
        <v/>
      </c>
      <c r="L9" s="5" t="n">
        <v>46236</v>
      </c>
      <c r="M9" s="8">
        <f>IF(A9="","",IF(AND(K9&gt;0,TODAY()&gt;L9),TODAY()-L9,0))</f>
        <v/>
      </c>
      <c r="N9" s="5" t="n">
        <v>46241</v>
      </c>
      <c r="O9" s="9" t="n">
        <v>1</v>
      </c>
      <c r="P9" s="3" t="inlineStr">
        <is>
          <t>Vollständig bezahlt</t>
        </is>
      </c>
      <c r="Q9" s="3" t="inlineStr">
        <is>
          <t>Nein</t>
        </is>
      </c>
      <c r="R9" s="6" t="n">
        <v>0</v>
      </c>
      <c r="S9" s="5" t="n"/>
      <c r="T9" s="5" t="n">
        <v>46248</v>
      </c>
      <c r="U9" s="6" t="n">
        <v>0</v>
      </c>
      <c r="V9" s="6" t="n">
        <v>0</v>
      </c>
      <c r="W9" s="7">
        <f>IF(A9="","",MAX(0,K9+U9-V9))</f>
        <v/>
      </c>
      <c r="X9" s="10">
        <f>IF(A9="","",IF(P9="Vollständig bezahlt","Erledigt",IF(M9&gt;30,"Rechtliche Prüfung",IF(M9&gt;14,"2. Mahnung","1. Aufforderung"))))</f>
        <v/>
      </c>
      <c r="Y9" s="3" t="inlineStr">
        <is>
          <t>Julia König</t>
        </is>
      </c>
      <c r="Z9" s="4" t="inlineStr">
        <is>
          <t>Vollständiger Zahlungseingang geprüft und zugeordnet.</t>
        </is>
      </c>
      <c r="AA9" s="10">
        <f>IF(A9="","",IF(Q9="Ja",IF(TODAY()&gt;S9,"Rate überfällig","Ratenplan aktiv"),"Keine Ratenzahlung"))</f>
        <v/>
      </c>
      <c r="AB9" s="8">
        <f>IF(A9="","",IFERROR(VLOOKUP(X9,'Übersicht'!$N$16:$O$19,2,FALSE),""))</f>
        <v/>
      </c>
    </row>
    <row r="10">
      <c r="A10" s="3" t="inlineStr">
        <is>
          <t>KF-2026-008</t>
        </is>
      </c>
      <c r="B10" s="4" t="inlineStr">
        <is>
          <t>Claudia Schäfer</t>
        </is>
      </c>
      <c r="C10" s="4" t="inlineStr">
        <is>
          <t>Karl-Liebknecht-Straße 52</t>
        </is>
      </c>
      <c r="D10" s="3" t="inlineStr">
        <is>
          <t>Leipzig</t>
        </is>
      </c>
      <c r="E10" s="5" t="n">
        <v>46171</v>
      </c>
      <c r="F10" s="5" t="n">
        <v>46177</v>
      </c>
      <c r="G10" s="3" t="inlineStr">
        <is>
          <t>Überweisung</t>
        </is>
      </c>
      <c r="H10" s="6" t="n">
        <v>890</v>
      </c>
      <c r="I10" s="6" t="n">
        <v>2670</v>
      </c>
      <c r="J10" s="6" t="n">
        <v>0</v>
      </c>
      <c r="K10" s="11">
        <f>IF(A10="","",MAX(0,I10-J10))</f>
        <v/>
      </c>
      <c r="L10" s="5" t="n">
        <v>46260</v>
      </c>
      <c r="M10" s="12">
        <f>IF(A10="","",IF(AND(K10&gt;0,TODAY()&gt;L10),TODAY()-L10,0))</f>
        <v/>
      </c>
      <c r="N10" s="5" t="n">
        <v>46265</v>
      </c>
      <c r="O10" s="9" t="n">
        <v>2</v>
      </c>
      <c r="P10" s="3" t="inlineStr">
        <is>
          <t>Offen</t>
        </is>
      </c>
      <c r="Q10" s="3" t="inlineStr">
        <is>
          <t>Nein</t>
        </is>
      </c>
      <c r="R10" s="6" t="n">
        <v>0</v>
      </c>
      <c r="S10" s="5" t="n"/>
      <c r="T10" s="5" t="n"/>
      <c r="U10" s="6" t="n">
        <v>12</v>
      </c>
      <c r="V10" s="6" t="n">
        <v>0</v>
      </c>
      <c r="W10" s="11">
        <f>IF(A10="","",MAX(0,K10+U10-V10))</f>
        <v/>
      </c>
      <c r="X10" s="13">
        <f>IF(A10="","",IF(P10="Vollständig bezahlt","Erledigt",IF(M10&gt;30,"Rechtliche Prüfung",IF(M10&gt;14,"2. Mahnung","1. Aufforderung"))))</f>
        <v/>
      </c>
      <c r="Y10" s="3" t="inlineStr">
        <is>
          <t>Martin Keller</t>
        </is>
      </c>
      <c r="Z10" s="4" t="inlineStr">
        <is>
          <t>Zweite Aufforderung versandt; Zugang dokumentieren.</t>
        </is>
      </c>
      <c r="AA10" s="13">
        <f>IF(A10="","",IF(Q10="Ja",IF(TODAY()&gt;S10,"Rate überfällig","Ratenplan aktiv"),"Keine Ratenzahlung"))</f>
        <v/>
      </c>
      <c r="AB10" s="12">
        <f>IF(A10="","",IFERROR(VLOOKUP(X10,'Übersicht'!$N$16:$O$19,2,FALSE),""))</f>
        <v/>
      </c>
    </row>
    <row r="11">
      <c r="A11" s="3" t="inlineStr">
        <is>
          <t>KF-2026-009</t>
        </is>
      </c>
      <c r="B11" s="4" t="inlineStr">
        <is>
          <t>Markus Bauer</t>
        </is>
      </c>
      <c r="C11" s="4" t="inlineStr">
        <is>
          <t>Prager Straße 38</t>
        </is>
      </c>
      <c r="D11" s="3" t="inlineStr">
        <is>
          <t>Dresden</t>
        </is>
      </c>
      <c r="E11" s="5" t="n">
        <v>46191</v>
      </c>
      <c r="F11" s="5" t="n">
        <v>46197</v>
      </c>
      <c r="G11" s="3" t="inlineStr">
        <is>
          <t>Barkaution</t>
        </is>
      </c>
      <c r="H11" s="6" t="n">
        <v>1020</v>
      </c>
      <c r="I11" s="6" t="n">
        <v>3060</v>
      </c>
      <c r="J11" s="6" t="n">
        <v>1000</v>
      </c>
      <c r="K11" s="7">
        <f>IF(A11="","",MAX(0,I11-J11))</f>
        <v/>
      </c>
      <c r="L11" s="5" t="n">
        <v>46286</v>
      </c>
      <c r="M11" s="8">
        <f>IF(A11="","",IF(AND(K11&gt;0,TODAY()&gt;L11),TODAY()-L11,0))</f>
        <v/>
      </c>
      <c r="N11" s="5" t="n">
        <v>46271</v>
      </c>
      <c r="O11" s="9" t="n">
        <v>1</v>
      </c>
      <c r="P11" s="3" t="inlineStr">
        <is>
          <t>Teilweise bezahlt</t>
        </is>
      </c>
      <c r="Q11" s="3" t="inlineStr">
        <is>
          <t>Nein</t>
        </is>
      </c>
      <c r="R11" s="6" t="n">
        <v>0</v>
      </c>
      <c r="S11" s="5" t="n"/>
      <c r="T11" s="5" t="n">
        <v>46258</v>
      </c>
      <c r="U11" s="6" t="n">
        <v>0</v>
      </c>
      <c r="V11" s="6" t="n">
        <v>0</v>
      </c>
      <c r="W11" s="7">
        <f>IF(A11="","",MAX(0,K11+U11-V11))</f>
        <v/>
      </c>
      <c r="X11" s="10">
        <f>IF(A11="","",IF(P11="Vollständig bezahlt","Erledigt",IF(M11&gt;30,"Rechtliche Prüfung",IF(M11&gt;14,"2. Mahnung","1. Aufforderung"))))</f>
        <v/>
      </c>
      <c r="Y11" s="3" t="inlineStr">
        <is>
          <t>Anna Bergmann</t>
        </is>
      </c>
      <c r="Z11" s="4" t="inlineStr">
        <is>
          <t>Teilzahlung erfasst; Zahlungsziel für Restbetrag offen.</t>
        </is>
      </c>
      <c r="AA11" s="10">
        <f>IF(A11="","",IF(Q11="Ja",IF(TODAY()&gt;S11,"Rate überfällig","Ratenplan aktiv"),"Keine Ratenzahlung"))</f>
        <v/>
      </c>
      <c r="AB11" s="8">
        <f>IF(A11="","",IFERROR(VLOOKUP(X11,'Übersicht'!$N$16:$O$19,2,FALSE),""))</f>
        <v/>
      </c>
    </row>
    <row r="12">
      <c r="A12" s="3" t="inlineStr">
        <is>
          <t>KF-2026-010</t>
        </is>
      </c>
      <c r="B12" s="4" t="inlineStr">
        <is>
          <t>Nicole Richter</t>
        </is>
      </c>
      <c r="C12" s="4" t="inlineStr">
        <is>
          <t>Lister Meile 83</t>
        </is>
      </c>
      <c r="D12" s="3" t="inlineStr">
        <is>
          <t>Hannover</t>
        </is>
      </c>
      <c r="E12" s="5" t="n">
        <v>46211</v>
      </c>
      <c r="F12" s="5" t="n">
        <v>46217</v>
      </c>
      <c r="G12" s="3" t="inlineStr">
        <is>
          <t>Überweisung</t>
        </is>
      </c>
      <c r="H12" s="6" t="n">
        <v>860</v>
      </c>
      <c r="I12" s="6" t="n">
        <v>2580</v>
      </c>
      <c r="J12" s="6" t="n">
        <v>0</v>
      </c>
      <c r="K12" s="11">
        <f>IF(A12="","",MAX(0,I12-J12))</f>
        <v/>
      </c>
      <c r="L12" s="5" t="n">
        <v>46241</v>
      </c>
      <c r="M12" s="12">
        <f>IF(A12="","",IF(AND(K12&gt;0,TODAY()&gt;L12),TODAY()-L12,0))</f>
        <v/>
      </c>
      <c r="N12" s="5" t="n">
        <v>46251</v>
      </c>
      <c r="O12" s="9" t="n">
        <v>3</v>
      </c>
      <c r="P12" s="3" t="inlineStr">
        <is>
          <t>Offen</t>
        </is>
      </c>
      <c r="Q12" s="3" t="inlineStr">
        <is>
          <t>Nein</t>
        </is>
      </c>
      <c r="R12" s="6" t="n">
        <v>0</v>
      </c>
      <c r="S12" s="5" t="n"/>
      <c r="T12" s="5" t="n"/>
      <c r="U12" s="6" t="n">
        <v>20</v>
      </c>
      <c r="V12" s="6" t="n">
        <v>0</v>
      </c>
      <c r="W12" s="11">
        <f>IF(A12="","",MAX(0,K12+U12-V12))</f>
        <v/>
      </c>
      <c r="X12" s="13">
        <f>IF(A12="","",IF(P12="Vollständig bezahlt","Erledigt",IF(M12&gt;30,"Rechtliche Prüfung",IF(M12&gt;14,"2. Mahnung","1. Aufforderung"))))</f>
        <v/>
      </c>
      <c r="Y12" s="3" t="inlineStr">
        <is>
          <t>Julia König</t>
        </is>
      </c>
      <c r="Z12" s="4" t="inlineStr">
        <is>
          <t>Mehrfache Aufforderungen ohne Zahlungseingang; Prüfung vorbereiten.</t>
        </is>
      </c>
      <c r="AA12" s="13">
        <f>IF(A12="","",IF(Q12="Ja",IF(TODAY()&gt;S12,"Rate überfällig","Ratenplan aktiv"),"Keine Ratenzahlung"))</f>
        <v/>
      </c>
      <c r="AB12" s="12">
        <f>IF(A12="","",IFERROR(VLOOKUP(X12,'Übersicht'!$N$16:$O$19,2,FALSE),""))</f>
        <v/>
      </c>
    </row>
    <row r="13">
      <c r="A13" s="10" t="n"/>
      <c r="B13" s="14" t="n"/>
      <c r="C13" s="14" t="n"/>
      <c r="D13" s="10" t="n"/>
      <c r="E13" s="15" t="n"/>
      <c r="F13" s="15" t="n"/>
      <c r="G13" s="10" t="n"/>
      <c r="H13" s="7" t="n"/>
      <c r="I13" s="7" t="n"/>
      <c r="J13" s="7" t="n"/>
      <c r="K13" s="7">
        <f>IF(A13="","",MAX(0,I13-J13))</f>
        <v/>
      </c>
      <c r="L13" s="15" t="n"/>
      <c r="M13" s="8">
        <f>IF(A13="","",IF(AND(K13&gt;0,TODAY()&gt;L13),TODAY()-L13,0))</f>
        <v/>
      </c>
      <c r="N13" s="15" t="n"/>
      <c r="O13" s="8" t="n"/>
      <c r="P13" s="10" t="n"/>
      <c r="Q13" s="10" t="n"/>
      <c r="R13" s="7" t="n"/>
      <c r="S13" s="15" t="n"/>
      <c r="T13" s="15" t="n"/>
      <c r="U13" s="7" t="n"/>
      <c r="V13" s="7" t="n"/>
      <c r="W13" s="7">
        <f>IF(A13="","",MAX(0,K13+U13-V13))</f>
        <v/>
      </c>
      <c r="X13" s="10">
        <f>IF(A13="","",IF(P13="Vollständig bezahlt","Erledigt",IF(M13&gt;30,"Rechtliche Prüfung",IF(M13&gt;14,"2. Mahnung","1. Aufforderung"))))</f>
        <v/>
      </c>
      <c r="Y13" s="10" t="n"/>
      <c r="Z13" s="14" t="n"/>
      <c r="AA13" s="10">
        <f>IF(A13="","",IF(Q13="Ja",IF(TODAY()&gt;S13,"Rate überfällig","Ratenplan aktiv"),"Keine Ratenzahlung"))</f>
        <v/>
      </c>
      <c r="AB13" s="8">
        <f>IF(A13="","",IFERROR(VLOOKUP(X13,'Übersicht'!$N$16:$O$19,2,FALSE),""))</f>
        <v/>
      </c>
    </row>
    <row r="14">
      <c r="A14" s="13" t="n"/>
      <c r="B14" s="16" t="n"/>
      <c r="C14" s="16" t="n"/>
      <c r="D14" s="13" t="n"/>
      <c r="E14" s="17" t="n"/>
      <c r="F14" s="17" t="n"/>
      <c r="G14" s="13" t="n"/>
      <c r="H14" s="11" t="n"/>
      <c r="I14" s="11" t="n"/>
      <c r="J14" s="11" t="n"/>
      <c r="K14" s="11">
        <f>IF(A14="","",MAX(0,I14-J14))</f>
        <v/>
      </c>
      <c r="L14" s="17" t="n"/>
      <c r="M14" s="12">
        <f>IF(A14="","",IF(AND(K14&gt;0,TODAY()&gt;L14),TODAY()-L14,0))</f>
        <v/>
      </c>
      <c r="N14" s="17" t="n"/>
      <c r="O14" s="12" t="n"/>
      <c r="P14" s="13" t="n"/>
      <c r="Q14" s="13" t="n"/>
      <c r="R14" s="11" t="n"/>
      <c r="S14" s="17" t="n"/>
      <c r="T14" s="17" t="n"/>
      <c r="U14" s="11" t="n"/>
      <c r="V14" s="11" t="n"/>
      <c r="W14" s="11">
        <f>IF(A14="","",MAX(0,K14+U14-V14))</f>
        <v/>
      </c>
      <c r="X14" s="13">
        <f>IF(A14="","",IF(P14="Vollständig bezahlt","Erledigt",IF(M14&gt;30,"Rechtliche Prüfung",IF(M14&gt;14,"2. Mahnung","1. Aufforderung"))))</f>
        <v/>
      </c>
      <c r="Y14" s="13" t="n"/>
      <c r="Z14" s="16" t="n"/>
      <c r="AA14" s="13">
        <f>IF(A14="","",IF(Q14="Ja",IF(TODAY()&gt;S14,"Rate überfällig","Ratenplan aktiv"),"Keine Ratenzahlung"))</f>
        <v/>
      </c>
      <c r="AB14" s="12">
        <f>IF(A14="","",IFERROR(VLOOKUP(X14,'Übersicht'!$N$16:$O$19,2,FALSE),""))</f>
        <v/>
      </c>
    </row>
    <row r="15">
      <c r="A15" s="10" t="n"/>
      <c r="B15" s="14" t="n"/>
      <c r="C15" s="14" t="n"/>
      <c r="D15" s="10" t="n"/>
      <c r="E15" s="15" t="n"/>
      <c r="F15" s="15" t="n"/>
      <c r="G15" s="10" t="n"/>
      <c r="H15" s="7" t="n"/>
      <c r="I15" s="7" t="n"/>
      <c r="J15" s="7" t="n"/>
      <c r="K15" s="7">
        <f>IF(A15="","",MAX(0,I15-J15))</f>
        <v/>
      </c>
      <c r="L15" s="15" t="n"/>
      <c r="M15" s="8">
        <f>IF(A15="","",IF(AND(K15&gt;0,TODAY()&gt;L15),TODAY()-L15,0))</f>
        <v/>
      </c>
      <c r="N15" s="15" t="n"/>
      <c r="O15" s="8" t="n"/>
      <c r="P15" s="10" t="n"/>
      <c r="Q15" s="10" t="n"/>
      <c r="R15" s="7" t="n"/>
      <c r="S15" s="15" t="n"/>
      <c r="T15" s="15" t="n"/>
      <c r="U15" s="7" t="n"/>
      <c r="V15" s="7" t="n"/>
      <c r="W15" s="7">
        <f>IF(A15="","",MAX(0,K15+U15-V15))</f>
        <v/>
      </c>
      <c r="X15" s="10">
        <f>IF(A15="","",IF(P15="Vollständig bezahlt","Erledigt",IF(M15&gt;30,"Rechtliche Prüfung",IF(M15&gt;14,"2. Mahnung","1. Aufforderung"))))</f>
        <v/>
      </c>
      <c r="Y15" s="10" t="n"/>
      <c r="Z15" s="14" t="n"/>
      <c r="AA15" s="10">
        <f>IF(A15="","",IF(Q15="Ja",IF(TODAY()&gt;S15,"Rate überfällig","Ratenplan aktiv"),"Keine Ratenzahlung"))</f>
        <v/>
      </c>
      <c r="AB15" s="8">
        <f>IF(A15="","",IFERROR(VLOOKUP(X15,'Übersicht'!$N$16:$O$19,2,FALSE),""))</f>
        <v/>
      </c>
    </row>
    <row r="16">
      <c r="A16" s="13" t="n"/>
      <c r="B16" s="16" t="n"/>
      <c r="C16" s="16" t="n"/>
      <c r="D16" s="13" t="n"/>
      <c r="E16" s="17" t="n"/>
      <c r="F16" s="17" t="n"/>
      <c r="G16" s="13" t="n"/>
      <c r="H16" s="11" t="n"/>
      <c r="I16" s="11" t="n"/>
      <c r="J16" s="11" t="n"/>
      <c r="K16" s="11">
        <f>IF(A16="","",MAX(0,I16-J16))</f>
        <v/>
      </c>
      <c r="L16" s="17" t="n"/>
      <c r="M16" s="12">
        <f>IF(A16="","",IF(AND(K16&gt;0,TODAY()&gt;L16),TODAY()-L16,0))</f>
        <v/>
      </c>
      <c r="N16" s="17" t="n"/>
      <c r="O16" s="12" t="n"/>
      <c r="P16" s="13" t="n"/>
      <c r="Q16" s="13" t="n"/>
      <c r="R16" s="11" t="n"/>
      <c r="S16" s="17" t="n"/>
      <c r="T16" s="17" t="n"/>
      <c r="U16" s="11" t="n"/>
      <c r="V16" s="11" t="n"/>
      <c r="W16" s="11">
        <f>IF(A16="","",MAX(0,K16+U16-V16))</f>
        <v/>
      </c>
      <c r="X16" s="13">
        <f>IF(A16="","",IF(P16="Vollständig bezahlt","Erledigt",IF(M16&gt;30,"Rechtliche Prüfung",IF(M16&gt;14,"2. Mahnung","1. Aufforderung"))))</f>
        <v/>
      </c>
      <c r="Y16" s="13" t="n"/>
      <c r="Z16" s="16" t="n"/>
      <c r="AA16" s="13">
        <f>IF(A16="","",IF(Q16="Ja",IF(TODAY()&gt;S16,"Rate überfällig","Ratenplan aktiv"),"Keine Ratenzahlung"))</f>
        <v/>
      </c>
      <c r="AB16" s="12">
        <f>IF(A16="","",IFERROR(VLOOKUP(X16,'Übersicht'!$N$16:$O$19,2,FALSE),""))</f>
        <v/>
      </c>
    </row>
    <row r="17">
      <c r="A17" s="10" t="n"/>
      <c r="B17" s="14" t="n"/>
      <c r="C17" s="14" t="n"/>
      <c r="D17" s="10" t="n"/>
      <c r="E17" s="15" t="n"/>
      <c r="F17" s="15" t="n"/>
      <c r="G17" s="10" t="n"/>
      <c r="H17" s="7" t="n"/>
      <c r="I17" s="7" t="n"/>
      <c r="J17" s="7" t="n"/>
      <c r="K17" s="7">
        <f>IF(A17="","",MAX(0,I17-J17))</f>
        <v/>
      </c>
      <c r="L17" s="15" t="n"/>
      <c r="M17" s="8">
        <f>IF(A17="","",IF(AND(K17&gt;0,TODAY()&gt;L17),TODAY()-L17,0))</f>
        <v/>
      </c>
      <c r="N17" s="15" t="n"/>
      <c r="O17" s="8" t="n"/>
      <c r="P17" s="10" t="n"/>
      <c r="Q17" s="10" t="n"/>
      <c r="R17" s="7" t="n"/>
      <c r="S17" s="15" t="n"/>
      <c r="T17" s="15" t="n"/>
      <c r="U17" s="7" t="n"/>
      <c r="V17" s="7" t="n"/>
      <c r="W17" s="7">
        <f>IF(A17="","",MAX(0,K17+U17-V17))</f>
        <v/>
      </c>
      <c r="X17" s="10">
        <f>IF(A17="","",IF(P17="Vollständig bezahlt","Erledigt",IF(M17&gt;30,"Rechtliche Prüfung",IF(M17&gt;14,"2. Mahnung","1. Aufforderung"))))</f>
        <v/>
      </c>
      <c r="Y17" s="10" t="n"/>
      <c r="Z17" s="14" t="n"/>
      <c r="AA17" s="10">
        <f>IF(A17="","",IF(Q17="Ja",IF(TODAY()&gt;S17,"Rate überfällig","Ratenplan aktiv"),"Keine Ratenzahlung"))</f>
        <v/>
      </c>
      <c r="AB17" s="8">
        <f>IF(A17="","",IFERROR(VLOOKUP(X17,'Übersicht'!$N$16:$O$19,2,FALSE),""))</f>
        <v/>
      </c>
    </row>
    <row r="18">
      <c r="A18" s="13" t="n"/>
      <c r="B18" s="16" t="n"/>
      <c r="C18" s="16" t="n"/>
      <c r="D18" s="13" t="n"/>
      <c r="E18" s="17" t="n"/>
      <c r="F18" s="17" t="n"/>
      <c r="G18" s="13" t="n"/>
      <c r="H18" s="11" t="n"/>
      <c r="I18" s="11" t="n"/>
      <c r="J18" s="11" t="n"/>
      <c r="K18" s="11">
        <f>IF(A18="","",MAX(0,I18-J18))</f>
        <v/>
      </c>
      <c r="L18" s="17" t="n"/>
      <c r="M18" s="12">
        <f>IF(A18="","",IF(AND(K18&gt;0,TODAY()&gt;L18),TODAY()-L18,0))</f>
        <v/>
      </c>
      <c r="N18" s="17" t="n"/>
      <c r="O18" s="12" t="n"/>
      <c r="P18" s="13" t="n"/>
      <c r="Q18" s="13" t="n"/>
      <c r="R18" s="11" t="n"/>
      <c r="S18" s="17" t="n"/>
      <c r="T18" s="17" t="n"/>
      <c r="U18" s="11" t="n"/>
      <c r="V18" s="11" t="n"/>
      <c r="W18" s="11">
        <f>IF(A18="","",MAX(0,K18+U18-V18))</f>
        <v/>
      </c>
      <c r="X18" s="13">
        <f>IF(A18="","",IF(P18="Vollständig bezahlt","Erledigt",IF(M18&gt;30,"Rechtliche Prüfung",IF(M18&gt;14,"2. Mahnung","1. Aufforderung"))))</f>
        <v/>
      </c>
      <c r="Y18" s="13" t="n"/>
      <c r="Z18" s="16" t="n"/>
      <c r="AA18" s="13">
        <f>IF(A18="","",IF(Q18="Ja",IF(TODAY()&gt;S18,"Rate überfällig","Ratenplan aktiv"),"Keine Ratenzahlung"))</f>
        <v/>
      </c>
      <c r="AB18" s="12">
        <f>IF(A18="","",IFERROR(VLOOKUP(X18,'Übersicht'!$N$16:$O$19,2,FALSE),""))</f>
        <v/>
      </c>
    </row>
    <row r="19">
      <c r="A19" s="10" t="n"/>
      <c r="B19" s="14" t="n"/>
      <c r="C19" s="14" t="n"/>
      <c r="D19" s="10" t="n"/>
      <c r="E19" s="15" t="n"/>
      <c r="F19" s="15" t="n"/>
      <c r="G19" s="10" t="n"/>
      <c r="H19" s="7" t="n"/>
      <c r="I19" s="7" t="n"/>
      <c r="J19" s="7" t="n"/>
      <c r="K19" s="7">
        <f>IF(A19="","",MAX(0,I19-J19))</f>
        <v/>
      </c>
      <c r="L19" s="15" t="n"/>
      <c r="M19" s="8">
        <f>IF(A19="","",IF(AND(K19&gt;0,TODAY()&gt;L19),TODAY()-L19,0))</f>
        <v/>
      </c>
      <c r="N19" s="15" t="n"/>
      <c r="O19" s="8" t="n"/>
      <c r="P19" s="10" t="n"/>
      <c r="Q19" s="10" t="n"/>
      <c r="R19" s="7" t="n"/>
      <c r="S19" s="15" t="n"/>
      <c r="T19" s="15" t="n"/>
      <c r="U19" s="7" t="n"/>
      <c r="V19" s="7" t="n"/>
      <c r="W19" s="7">
        <f>IF(A19="","",MAX(0,K19+U19-V19))</f>
        <v/>
      </c>
      <c r="X19" s="10">
        <f>IF(A19="","",IF(P19="Vollständig bezahlt","Erledigt",IF(M19&gt;30,"Rechtliche Prüfung",IF(M19&gt;14,"2. Mahnung","1. Aufforderung"))))</f>
        <v/>
      </c>
      <c r="Y19" s="10" t="n"/>
      <c r="Z19" s="14" t="n"/>
      <c r="AA19" s="10">
        <f>IF(A19="","",IF(Q19="Ja",IF(TODAY()&gt;S19,"Rate überfällig","Ratenplan aktiv"),"Keine Ratenzahlung"))</f>
        <v/>
      </c>
      <c r="AB19" s="8">
        <f>IF(A19="","",IFERROR(VLOOKUP(X19,'Übersicht'!$N$16:$O$19,2,FALSE),""))</f>
        <v/>
      </c>
    </row>
    <row r="20">
      <c r="A20" s="13" t="n"/>
      <c r="B20" s="16" t="n"/>
      <c r="C20" s="16" t="n"/>
      <c r="D20" s="13" t="n"/>
      <c r="E20" s="17" t="n"/>
      <c r="F20" s="17" t="n"/>
      <c r="G20" s="13" t="n"/>
      <c r="H20" s="11" t="n"/>
      <c r="I20" s="11" t="n"/>
      <c r="J20" s="11" t="n"/>
      <c r="K20" s="11">
        <f>IF(A20="","",MAX(0,I20-J20))</f>
        <v/>
      </c>
      <c r="L20" s="17" t="n"/>
      <c r="M20" s="12">
        <f>IF(A20="","",IF(AND(K20&gt;0,TODAY()&gt;L20),TODAY()-L20,0))</f>
        <v/>
      </c>
      <c r="N20" s="17" t="n"/>
      <c r="O20" s="12" t="n"/>
      <c r="P20" s="13" t="n"/>
      <c r="Q20" s="13" t="n"/>
      <c r="R20" s="11" t="n"/>
      <c r="S20" s="17" t="n"/>
      <c r="T20" s="17" t="n"/>
      <c r="U20" s="11" t="n"/>
      <c r="V20" s="11" t="n"/>
      <c r="W20" s="11">
        <f>IF(A20="","",MAX(0,K20+U20-V20))</f>
        <v/>
      </c>
      <c r="X20" s="13">
        <f>IF(A20="","",IF(P20="Vollständig bezahlt","Erledigt",IF(M20&gt;30,"Rechtliche Prüfung",IF(M20&gt;14,"2. Mahnung","1. Aufforderung"))))</f>
        <v/>
      </c>
      <c r="Y20" s="13" t="n"/>
      <c r="Z20" s="16" t="n"/>
      <c r="AA20" s="13">
        <f>IF(A20="","",IF(Q20="Ja",IF(TODAY()&gt;S20,"Rate überfällig","Ratenplan aktiv"),"Keine Ratenzahlung"))</f>
        <v/>
      </c>
      <c r="AB20" s="12">
        <f>IF(A20="","",IFERROR(VLOOKUP(X20,'Übersicht'!$N$16:$O$19,2,FALSE),""))</f>
        <v/>
      </c>
    </row>
    <row r="21">
      <c r="A21" s="10" t="n"/>
      <c r="B21" s="14" t="n"/>
      <c r="C21" s="14" t="n"/>
      <c r="D21" s="10" t="n"/>
      <c r="E21" s="15" t="n"/>
      <c r="F21" s="15" t="n"/>
      <c r="G21" s="10" t="n"/>
      <c r="H21" s="7" t="n"/>
      <c r="I21" s="7" t="n"/>
      <c r="J21" s="7" t="n"/>
      <c r="K21" s="7">
        <f>IF(A21="","",MAX(0,I21-J21))</f>
        <v/>
      </c>
      <c r="L21" s="15" t="n"/>
      <c r="M21" s="8">
        <f>IF(A21="","",IF(AND(K21&gt;0,TODAY()&gt;L21),TODAY()-L21,0))</f>
        <v/>
      </c>
      <c r="N21" s="15" t="n"/>
      <c r="O21" s="8" t="n"/>
      <c r="P21" s="10" t="n"/>
      <c r="Q21" s="10" t="n"/>
      <c r="R21" s="7" t="n"/>
      <c r="S21" s="15" t="n"/>
      <c r="T21" s="15" t="n"/>
      <c r="U21" s="7" t="n"/>
      <c r="V21" s="7" t="n"/>
      <c r="W21" s="7">
        <f>IF(A21="","",MAX(0,K21+U21-V21))</f>
        <v/>
      </c>
      <c r="X21" s="10">
        <f>IF(A21="","",IF(P21="Vollständig bezahlt","Erledigt",IF(M21&gt;30,"Rechtliche Prüfung",IF(M21&gt;14,"2. Mahnung","1. Aufforderung"))))</f>
        <v/>
      </c>
      <c r="Y21" s="10" t="n"/>
      <c r="Z21" s="14" t="n"/>
      <c r="AA21" s="10">
        <f>IF(A21="","",IF(Q21="Ja",IF(TODAY()&gt;S21,"Rate überfällig","Ratenplan aktiv"),"Keine Ratenzahlung"))</f>
        <v/>
      </c>
      <c r="AB21" s="8">
        <f>IF(A21="","",IFERROR(VLOOKUP(X21,'Übersicht'!$N$16:$O$19,2,FALSE),""))</f>
        <v/>
      </c>
    </row>
    <row r="22">
      <c r="A22" s="13" t="n"/>
      <c r="B22" s="16" t="n"/>
      <c r="C22" s="16" t="n"/>
      <c r="D22" s="13" t="n"/>
      <c r="E22" s="17" t="n"/>
      <c r="F22" s="17" t="n"/>
      <c r="G22" s="13" t="n"/>
      <c r="H22" s="11" t="n"/>
      <c r="I22" s="11" t="n"/>
      <c r="J22" s="11" t="n"/>
      <c r="K22" s="11">
        <f>IF(A22="","",MAX(0,I22-J22))</f>
        <v/>
      </c>
      <c r="L22" s="17" t="n"/>
      <c r="M22" s="12">
        <f>IF(A22="","",IF(AND(K22&gt;0,TODAY()&gt;L22),TODAY()-L22,0))</f>
        <v/>
      </c>
      <c r="N22" s="17" t="n"/>
      <c r="O22" s="12" t="n"/>
      <c r="P22" s="13" t="n"/>
      <c r="Q22" s="13" t="n"/>
      <c r="R22" s="11" t="n"/>
      <c r="S22" s="17" t="n"/>
      <c r="T22" s="17" t="n"/>
      <c r="U22" s="11" t="n"/>
      <c r="V22" s="11" t="n"/>
      <c r="W22" s="11">
        <f>IF(A22="","",MAX(0,K22+U22-V22))</f>
        <v/>
      </c>
      <c r="X22" s="13">
        <f>IF(A22="","",IF(P22="Vollständig bezahlt","Erledigt",IF(M22&gt;30,"Rechtliche Prüfung",IF(M22&gt;14,"2. Mahnung","1. Aufforderung"))))</f>
        <v/>
      </c>
      <c r="Y22" s="13" t="n"/>
      <c r="Z22" s="16" t="n"/>
      <c r="AA22" s="13">
        <f>IF(A22="","",IF(Q22="Ja",IF(TODAY()&gt;S22,"Rate überfällig","Ratenplan aktiv"),"Keine Ratenzahlung"))</f>
        <v/>
      </c>
      <c r="AB22" s="12">
        <f>IF(A22="","",IFERROR(VLOOKUP(X22,'Übersicht'!$N$16:$O$19,2,FALSE),""))</f>
        <v/>
      </c>
    </row>
    <row r="23">
      <c r="A23" s="10" t="n"/>
      <c r="B23" s="14" t="n"/>
      <c r="C23" s="14" t="n"/>
      <c r="D23" s="10" t="n"/>
      <c r="E23" s="15" t="n"/>
      <c r="F23" s="15" t="n"/>
      <c r="G23" s="10" t="n"/>
      <c r="H23" s="7" t="n"/>
      <c r="I23" s="7" t="n"/>
      <c r="J23" s="7" t="n"/>
      <c r="K23" s="7">
        <f>IF(A23="","",MAX(0,I23-J23))</f>
        <v/>
      </c>
      <c r="L23" s="15" t="n"/>
      <c r="M23" s="8">
        <f>IF(A23="","",IF(AND(K23&gt;0,TODAY()&gt;L23),TODAY()-L23,0))</f>
        <v/>
      </c>
      <c r="N23" s="15" t="n"/>
      <c r="O23" s="8" t="n"/>
      <c r="P23" s="10" t="n"/>
      <c r="Q23" s="10" t="n"/>
      <c r="R23" s="7" t="n"/>
      <c r="S23" s="15" t="n"/>
      <c r="T23" s="15" t="n"/>
      <c r="U23" s="7" t="n"/>
      <c r="V23" s="7" t="n"/>
      <c r="W23" s="7">
        <f>IF(A23="","",MAX(0,K23+U23-V23))</f>
        <v/>
      </c>
      <c r="X23" s="10">
        <f>IF(A23="","",IF(P23="Vollständig bezahlt","Erledigt",IF(M23&gt;30,"Rechtliche Prüfung",IF(M23&gt;14,"2. Mahnung","1. Aufforderung"))))</f>
        <v/>
      </c>
      <c r="Y23" s="10" t="n"/>
      <c r="Z23" s="14" t="n"/>
      <c r="AA23" s="10">
        <f>IF(A23="","",IF(Q23="Ja",IF(TODAY()&gt;S23,"Rate überfällig","Ratenplan aktiv"),"Keine Ratenzahlung"))</f>
        <v/>
      </c>
      <c r="AB23" s="8">
        <f>IF(A23="","",IFERROR(VLOOKUP(X23,'Übersicht'!$N$16:$O$19,2,FALSE),""))</f>
        <v/>
      </c>
    </row>
    <row r="24">
      <c r="A24" s="13" t="n"/>
      <c r="B24" s="16" t="n"/>
      <c r="C24" s="16" t="n"/>
      <c r="D24" s="13" t="n"/>
      <c r="E24" s="17" t="n"/>
      <c r="F24" s="17" t="n"/>
      <c r="G24" s="13" t="n"/>
      <c r="H24" s="11" t="n"/>
      <c r="I24" s="11" t="n"/>
      <c r="J24" s="11" t="n"/>
      <c r="K24" s="11">
        <f>IF(A24="","",MAX(0,I24-J24))</f>
        <v/>
      </c>
      <c r="L24" s="17" t="n"/>
      <c r="M24" s="12">
        <f>IF(A24="","",IF(AND(K24&gt;0,TODAY()&gt;L24),TODAY()-L24,0))</f>
        <v/>
      </c>
      <c r="N24" s="17" t="n"/>
      <c r="O24" s="12" t="n"/>
      <c r="P24" s="13" t="n"/>
      <c r="Q24" s="13" t="n"/>
      <c r="R24" s="11" t="n"/>
      <c r="S24" s="17" t="n"/>
      <c r="T24" s="17" t="n"/>
      <c r="U24" s="11" t="n"/>
      <c r="V24" s="11" t="n"/>
      <c r="W24" s="11">
        <f>IF(A24="","",MAX(0,K24+U24-V24))</f>
        <v/>
      </c>
      <c r="X24" s="13">
        <f>IF(A24="","",IF(P24="Vollständig bezahlt","Erledigt",IF(M24&gt;30,"Rechtliche Prüfung",IF(M24&gt;14,"2. Mahnung","1. Aufforderung"))))</f>
        <v/>
      </c>
      <c r="Y24" s="13" t="n"/>
      <c r="Z24" s="16" t="n"/>
      <c r="AA24" s="13">
        <f>IF(A24="","",IF(Q24="Ja",IF(TODAY()&gt;S24,"Rate überfällig","Ratenplan aktiv"),"Keine Ratenzahlung"))</f>
        <v/>
      </c>
      <c r="AB24" s="12">
        <f>IF(A24="","",IFERROR(VLOOKUP(X24,'Übersicht'!$N$16:$O$19,2,FALSE),""))</f>
        <v/>
      </c>
    </row>
    <row r="25">
      <c r="A25" s="10" t="n"/>
      <c r="B25" s="14" t="n"/>
      <c r="C25" s="14" t="n"/>
      <c r="D25" s="10" t="n"/>
      <c r="E25" s="15" t="n"/>
      <c r="F25" s="15" t="n"/>
      <c r="G25" s="10" t="n"/>
      <c r="H25" s="7" t="n"/>
      <c r="I25" s="7" t="n"/>
      <c r="J25" s="7" t="n"/>
      <c r="K25" s="7">
        <f>IF(A25="","",MAX(0,I25-J25))</f>
        <v/>
      </c>
      <c r="L25" s="15" t="n"/>
      <c r="M25" s="8">
        <f>IF(A25="","",IF(AND(K25&gt;0,TODAY()&gt;L25),TODAY()-L25,0))</f>
        <v/>
      </c>
      <c r="N25" s="15" t="n"/>
      <c r="O25" s="8" t="n"/>
      <c r="P25" s="10" t="n"/>
      <c r="Q25" s="10" t="n"/>
      <c r="R25" s="7" t="n"/>
      <c r="S25" s="15" t="n"/>
      <c r="T25" s="15" t="n"/>
      <c r="U25" s="7" t="n"/>
      <c r="V25" s="7" t="n"/>
      <c r="W25" s="7">
        <f>IF(A25="","",MAX(0,K25+U25-V25))</f>
        <v/>
      </c>
      <c r="X25" s="10">
        <f>IF(A25="","",IF(P25="Vollständig bezahlt","Erledigt",IF(M25&gt;30,"Rechtliche Prüfung",IF(M25&gt;14,"2. Mahnung","1. Aufforderung"))))</f>
        <v/>
      </c>
      <c r="Y25" s="10" t="n"/>
      <c r="Z25" s="14" t="n"/>
      <c r="AA25" s="10">
        <f>IF(A25="","",IF(Q25="Ja",IF(TODAY()&gt;S25,"Rate überfällig","Ratenplan aktiv"),"Keine Ratenzahlung"))</f>
        <v/>
      </c>
      <c r="AB25" s="8">
        <f>IF(A25="","",IFERROR(VLOOKUP(X25,'Übersicht'!$N$16:$O$19,2,FALSE),""))</f>
        <v/>
      </c>
    </row>
    <row r="26">
      <c r="A26" s="13" t="n"/>
      <c r="B26" s="16" t="n"/>
      <c r="C26" s="16" t="n"/>
      <c r="D26" s="13" t="n"/>
      <c r="E26" s="17" t="n"/>
      <c r="F26" s="17" t="n"/>
      <c r="G26" s="13" t="n"/>
      <c r="H26" s="11" t="n"/>
      <c r="I26" s="11" t="n"/>
      <c r="J26" s="11" t="n"/>
      <c r="K26" s="11">
        <f>IF(A26="","",MAX(0,I26-J26))</f>
        <v/>
      </c>
      <c r="L26" s="17" t="n"/>
      <c r="M26" s="12">
        <f>IF(A26="","",IF(AND(K26&gt;0,TODAY()&gt;L26),TODAY()-L26,0))</f>
        <v/>
      </c>
      <c r="N26" s="17" t="n"/>
      <c r="O26" s="12" t="n"/>
      <c r="P26" s="13" t="n"/>
      <c r="Q26" s="13" t="n"/>
      <c r="R26" s="11" t="n"/>
      <c r="S26" s="17" t="n"/>
      <c r="T26" s="17" t="n"/>
      <c r="U26" s="11" t="n"/>
      <c r="V26" s="11" t="n"/>
      <c r="W26" s="11">
        <f>IF(A26="","",MAX(0,K26+U26-V26))</f>
        <v/>
      </c>
      <c r="X26" s="13">
        <f>IF(A26="","",IF(P26="Vollständig bezahlt","Erledigt",IF(M26&gt;30,"Rechtliche Prüfung",IF(M26&gt;14,"2. Mahnung","1. Aufforderung"))))</f>
        <v/>
      </c>
      <c r="Y26" s="13" t="n"/>
      <c r="Z26" s="16" t="n"/>
      <c r="AA26" s="13">
        <f>IF(A26="","",IF(Q26="Ja",IF(TODAY()&gt;S26,"Rate überfällig","Ratenplan aktiv"),"Keine Ratenzahlung"))</f>
        <v/>
      </c>
      <c r="AB26" s="12">
        <f>IF(A26="","",IFERROR(VLOOKUP(X26,'Übersicht'!$N$16:$O$19,2,FALSE),""))</f>
        <v/>
      </c>
    </row>
    <row r="27">
      <c r="A27" s="10" t="n"/>
      <c r="B27" s="14" t="n"/>
      <c r="C27" s="14" t="n"/>
      <c r="D27" s="10" t="n"/>
      <c r="E27" s="15" t="n"/>
      <c r="F27" s="15" t="n"/>
      <c r="G27" s="10" t="n"/>
      <c r="H27" s="7" t="n"/>
      <c r="I27" s="7" t="n"/>
      <c r="J27" s="7" t="n"/>
      <c r="K27" s="7">
        <f>IF(A27="","",MAX(0,I27-J27))</f>
        <v/>
      </c>
      <c r="L27" s="15" t="n"/>
      <c r="M27" s="8">
        <f>IF(A27="","",IF(AND(K27&gt;0,TODAY()&gt;L27),TODAY()-L27,0))</f>
        <v/>
      </c>
      <c r="N27" s="15" t="n"/>
      <c r="O27" s="8" t="n"/>
      <c r="P27" s="10" t="n"/>
      <c r="Q27" s="10" t="n"/>
      <c r="R27" s="7" t="n"/>
      <c r="S27" s="15" t="n"/>
      <c r="T27" s="15" t="n"/>
      <c r="U27" s="7" t="n"/>
      <c r="V27" s="7" t="n"/>
      <c r="W27" s="7">
        <f>IF(A27="","",MAX(0,K27+U27-V27))</f>
        <v/>
      </c>
      <c r="X27" s="10">
        <f>IF(A27="","",IF(P27="Vollständig bezahlt","Erledigt",IF(M27&gt;30,"Rechtliche Prüfung",IF(M27&gt;14,"2. Mahnung","1. Aufforderung"))))</f>
        <v/>
      </c>
      <c r="Y27" s="10" t="n"/>
      <c r="Z27" s="14" t="n"/>
      <c r="AA27" s="10">
        <f>IF(A27="","",IF(Q27="Ja",IF(TODAY()&gt;S27,"Rate überfällig","Ratenplan aktiv"),"Keine Ratenzahlung"))</f>
        <v/>
      </c>
      <c r="AB27" s="8">
        <f>IF(A27="","",IFERROR(VLOOKUP(X27,'Übersicht'!$N$16:$O$19,2,FALSE),""))</f>
        <v/>
      </c>
    </row>
    <row r="28">
      <c r="A28" s="13" t="n"/>
      <c r="B28" s="16" t="n"/>
      <c r="C28" s="16" t="n"/>
      <c r="D28" s="13" t="n"/>
      <c r="E28" s="17" t="n"/>
      <c r="F28" s="17" t="n"/>
      <c r="G28" s="13" t="n"/>
      <c r="H28" s="11" t="n"/>
      <c r="I28" s="11" t="n"/>
      <c r="J28" s="11" t="n"/>
      <c r="K28" s="11">
        <f>IF(A28="","",MAX(0,I28-J28))</f>
        <v/>
      </c>
      <c r="L28" s="17" t="n"/>
      <c r="M28" s="12">
        <f>IF(A28="","",IF(AND(K28&gt;0,TODAY()&gt;L28),TODAY()-L28,0))</f>
        <v/>
      </c>
      <c r="N28" s="17" t="n"/>
      <c r="O28" s="12" t="n"/>
      <c r="P28" s="13" t="n"/>
      <c r="Q28" s="13" t="n"/>
      <c r="R28" s="11" t="n"/>
      <c r="S28" s="17" t="n"/>
      <c r="T28" s="17" t="n"/>
      <c r="U28" s="11" t="n"/>
      <c r="V28" s="11" t="n"/>
      <c r="W28" s="11">
        <f>IF(A28="","",MAX(0,K28+U28-V28))</f>
        <v/>
      </c>
      <c r="X28" s="13">
        <f>IF(A28="","",IF(P28="Vollständig bezahlt","Erledigt",IF(M28&gt;30,"Rechtliche Prüfung",IF(M28&gt;14,"2. Mahnung","1. Aufforderung"))))</f>
        <v/>
      </c>
      <c r="Y28" s="13" t="n"/>
      <c r="Z28" s="16" t="n"/>
      <c r="AA28" s="13">
        <f>IF(A28="","",IF(Q28="Ja",IF(TODAY()&gt;S28,"Rate überfällig","Ratenplan aktiv"),"Keine Ratenzahlung"))</f>
        <v/>
      </c>
      <c r="AB28" s="12">
        <f>IF(A28="","",IFERROR(VLOOKUP(X28,'Übersicht'!$N$16:$O$19,2,FALSE),""))</f>
        <v/>
      </c>
    </row>
    <row r="29">
      <c r="A29" s="10" t="n"/>
      <c r="B29" s="14" t="n"/>
      <c r="C29" s="14" t="n"/>
      <c r="D29" s="10" t="n"/>
      <c r="E29" s="15" t="n"/>
      <c r="F29" s="15" t="n"/>
      <c r="G29" s="10" t="n"/>
      <c r="H29" s="7" t="n"/>
      <c r="I29" s="7" t="n"/>
      <c r="J29" s="7" t="n"/>
      <c r="K29" s="7">
        <f>IF(A29="","",MAX(0,I29-J29))</f>
        <v/>
      </c>
      <c r="L29" s="15" t="n"/>
      <c r="M29" s="8">
        <f>IF(A29="","",IF(AND(K29&gt;0,TODAY()&gt;L29),TODAY()-L29,0))</f>
        <v/>
      </c>
      <c r="N29" s="15" t="n"/>
      <c r="O29" s="8" t="n"/>
      <c r="P29" s="10" t="n"/>
      <c r="Q29" s="10" t="n"/>
      <c r="R29" s="7" t="n"/>
      <c r="S29" s="15" t="n"/>
      <c r="T29" s="15" t="n"/>
      <c r="U29" s="7" t="n"/>
      <c r="V29" s="7" t="n"/>
      <c r="W29" s="7">
        <f>IF(A29="","",MAX(0,K29+U29-V29))</f>
        <v/>
      </c>
      <c r="X29" s="10">
        <f>IF(A29="","",IF(P29="Vollständig bezahlt","Erledigt",IF(M29&gt;30,"Rechtliche Prüfung",IF(M29&gt;14,"2. Mahnung","1. Aufforderung"))))</f>
        <v/>
      </c>
      <c r="Y29" s="10" t="n"/>
      <c r="Z29" s="14" t="n"/>
      <c r="AA29" s="10">
        <f>IF(A29="","",IF(Q29="Ja",IF(TODAY()&gt;S29,"Rate überfällig","Ratenplan aktiv"),"Keine Ratenzahlung"))</f>
        <v/>
      </c>
      <c r="AB29" s="8">
        <f>IF(A29="","",IFERROR(VLOOKUP(X29,'Übersicht'!$N$16:$O$19,2,FALSE),""))</f>
        <v/>
      </c>
    </row>
    <row r="30">
      <c r="A30" s="13" t="n"/>
      <c r="B30" s="16" t="n"/>
      <c r="C30" s="16" t="n"/>
      <c r="D30" s="13" t="n"/>
      <c r="E30" s="17" t="n"/>
      <c r="F30" s="17" t="n"/>
      <c r="G30" s="13" t="n"/>
      <c r="H30" s="11" t="n"/>
      <c r="I30" s="11" t="n"/>
      <c r="J30" s="11" t="n"/>
      <c r="K30" s="11">
        <f>IF(A30="","",MAX(0,I30-J30))</f>
        <v/>
      </c>
      <c r="L30" s="17" t="n"/>
      <c r="M30" s="12">
        <f>IF(A30="","",IF(AND(K30&gt;0,TODAY()&gt;L30),TODAY()-L30,0))</f>
        <v/>
      </c>
      <c r="N30" s="17" t="n"/>
      <c r="O30" s="12" t="n"/>
      <c r="P30" s="13" t="n"/>
      <c r="Q30" s="13" t="n"/>
      <c r="R30" s="11" t="n"/>
      <c r="S30" s="17" t="n"/>
      <c r="T30" s="17" t="n"/>
      <c r="U30" s="11" t="n"/>
      <c r="V30" s="11" t="n"/>
      <c r="W30" s="11">
        <f>IF(A30="","",MAX(0,K30+U30-V30))</f>
        <v/>
      </c>
      <c r="X30" s="13">
        <f>IF(A30="","",IF(P30="Vollständig bezahlt","Erledigt",IF(M30&gt;30,"Rechtliche Prüfung",IF(M30&gt;14,"2. Mahnung","1. Aufforderung"))))</f>
        <v/>
      </c>
      <c r="Y30" s="13" t="n"/>
      <c r="Z30" s="16" t="n"/>
      <c r="AA30" s="13">
        <f>IF(A30="","",IF(Q30="Ja",IF(TODAY()&gt;S30,"Rate überfällig","Ratenplan aktiv"),"Keine Ratenzahlung"))</f>
        <v/>
      </c>
      <c r="AB30" s="12">
        <f>IF(A30="","",IFERROR(VLOOKUP(X30,'Übersicht'!$N$16:$O$19,2,FALSE),""))</f>
        <v/>
      </c>
    </row>
    <row r="31">
      <c r="A31" s="10" t="n"/>
      <c r="B31" s="14" t="n"/>
      <c r="C31" s="14" t="n"/>
      <c r="D31" s="10" t="n"/>
      <c r="E31" s="15" t="n"/>
      <c r="F31" s="15" t="n"/>
      <c r="G31" s="10" t="n"/>
      <c r="H31" s="7" t="n"/>
      <c r="I31" s="7" t="n"/>
      <c r="J31" s="7" t="n"/>
      <c r="K31" s="7">
        <f>IF(A31="","",MAX(0,I31-J31))</f>
        <v/>
      </c>
      <c r="L31" s="15" t="n"/>
      <c r="M31" s="8">
        <f>IF(A31="","",IF(AND(K31&gt;0,TODAY()&gt;L31),TODAY()-L31,0))</f>
        <v/>
      </c>
      <c r="N31" s="15" t="n"/>
      <c r="O31" s="8" t="n"/>
      <c r="P31" s="10" t="n"/>
      <c r="Q31" s="10" t="n"/>
      <c r="R31" s="7" t="n"/>
      <c r="S31" s="15" t="n"/>
      <c r="T31" s="15" t="n"/>
      <c r="U31" s="7" t="n"/>
      <c r="V31" s="7" t="n"/>
      <c r="W31" s="7">
        <f>IF(A31="","",MAX(0,K31+U31-V31))</f>
        <v/>
      </c>
      <c r="X31" s="10">
        <f>IF(A31="","",IF(P31="Vollständig bezahlt","Erledigt",IF(M31&gt;30,"Rechtliche Prüfung",IF(M31&gt;14,"2. Mahnung","1. Aufforderung"))))</f>
        <v/>
      </c>
      <c r="Y31" s="10" t="n"/>
      <c r="Z31" s="14" t="n"/>
      <c r="AA31" s="10">
        <f>IF(A31="","",IF(Q31="Ja",IF(TODAY()&gt;S31,"Rate überfällig","Ratenplan aktiv"),"Keine Ratenzahlung"))</f>
        <v/>
      </c>
      <c r="AB31" s="8">
        <f>IF(A31="","",IFERROR(VLOOKUP(X31,'Übersicht'!$N$16:$O$19,2,FALSE),""))</f>
        <v/>
      </c>
    </row>
    <row r="32">
      <c r="A32" s="13" t="n"/>
      <c r="B32" s="16" t="n"/>
      <c r="C32" s="16" t="n"/>
      <c r="D32" s="13" t="n"/>
      <c r="E32" s="17" t="n"/>
      <c r="F32" s="17" t="n"/>
      <c r="G32" s="13" t="n"/>
      <c r="H32" s="11" t="n"/>
      <c r="I32" s="11" t="n"/>
      <c r="J32" s="11" t="n"/>
      <c r="K32" s="11">
        <f>IF(A32="","",MAX(0,I32-J32))</f>
        <v/>
      </c>
      <c r="L32" s="17" t="n"/>
      <c r="M32" s="12">
        <f>IF(A32="","",IF(AND(K32&gt;0,TODAY()&gt;L32),TODAY()-L32,0))</f>
        <v/>
      </c>
      <c r="N32" s="17" t="n"/>
      <c r="O32" s="12" t="n"/>
      <c r="P32" s="13" t="n"/>
      <c r="Q32" s="13" t="n"/>
      <c r="R32" s="11" t="n"/>
      <c r="S32" s="17" t="n"/>
      <c r="T32" s="17" t="n"/>
      <c r="U32" s="11" t="n"/>
      <c r="V32" s="11" t="n"/>
      <c r="W32" s="11">
        <f>IF(A32="","",MAX(0,K32+U32-V32))</f>
        <v/>
      </c>
      <c r="X32" s="13">
        <f>IF(A32="","",IF(P32="Vollständig bezahlt","Erledigt",IF(M32&gt;30,"Rechtliche Prüfung",IF(M32&gt;14,"2. Mahnung","1. Aufforderung"))))</f>
        <v/>
      </c>
      <c r="Y32" s="13" t="n"/>
      <c r="Z32" s="16" t="n"/>
      <c r="AA32" s="13">
        <f>IF(A32="","",IF(Q32="Ja",IF(TODAY()&gt;S32,"Rate überfällig","Ratenplan aktiv"),"Keine Ratenzahlung"))</f>
        <v/>
      </c>
      <c r="AB32" s="12">
        <f>IF(A32="","",IFERROR(VLOOKUP(X32,'Übersicht'!$N$16:$O$19,2,FALSE),""))</f>
        <v/>
      </c>
    </row>
    <row r="33">
      <c r="A33" s="10" t="n"/>
      <c r="B33" s="14" t="n"/>
      <c r="C33" s="14" t="n"/>
      <c r="D33" s="10" t="n"/>
      <c r="E33" s="15" t="n"/>
      <c r="F33" s="15" t="n"/>
      <c r="G33" s="10" t="n"/>
      <c r="H33" s="7" t="n"/>
      <c r="I33" s="7" t="n"/>
      <c r="J33" s="7" t="n"/>
      <c r="K33" s="7">
        <f>IF(A33="","",MAX(0,I33-J33))</f>
        <v/>
      </c>
      <c r="L33" s="15" t="n"/>
      <c r="M33" s="8">
        <f>IF(A33="","",IF(AND(K33&gt;0,TODAY()&gt;L33),TODAY()-L33,0))</f>
        <v/>
      </c>
      <c r="N33" s="15" t="n"/>
      <c r="O33" s="8" t="n"/>
      <c r="P33" s="10" t="n"/>
      <c r="Q33" s="10" t="n"/>
      <c r="R33" s="7" t="n"/>
      <c r="S33" s="15" t="n"/>
      <c r="T33" s="15" t="n"/>
      <c r="U33" s="7" t="n"/>
      <c r="V33" s="7" t="n"/>
      <c r="W33" s="7">
        <f>IF(A33="","",MAX(0,K33+U33-V33))</f>
        <v/>
      </c>
      <c r="X33" s="10">
        <f>IF(A33="","",IF(P33="Vollständig bezahlt","Erledigt",IF(M33&gt;30,"Rechtliche Prüfung",IF(M33&gt;14,"2. Mahnung","1. Aufforderung"))))</f>
        <v/>
      </c>
      <c r="Y33" s="10" t="n"/>
      <c r="Z33" s="14" t="n"/>
      <c r="AA33" s="10">
        <f>IF(A33="","",IF(Q33="Ja",IF(TODAY()&gt;S33,"Rate überfällig","Ratenplan aktiv"),"Keine Ratenzahlung"))</f>
        <v/>
      </c>
      <c r="AB33" s="8">
        <f>IF(A33="","",IFERROR(VLOOKUP(X33,'Übersicht'!$N$16:$O$19,2,FALSE),""))</f>
        <v/>
      </c>
    </row>
    <row r="34">
      <c r="A34" s="13" t="n"/>
      <c r="B34" s="16" t="n"/>
      <c r="C34" s="16" t="n"/>
      <c r="D34" s="13" t="n"/>
      <c r="E34" s="17" t="n"/>
      <c r="F34" s="17" t="n"/>
      <c r="G34" s="13" t="n"/>
      <c r="H34" s="11" t="n"/>
      <c r="I34" s="11" t="n"/>
      <c r="J34" s="11" t="n"/>
      <c r="K34" s="11">
        <f>IF(A34="","",MAX(0,I34-J34))</f>
        <v/>
      </c>
      <c r="L34" s="17" t="n"/>
      <c r="M34" s="12">
        <f>IF(A34="","",IF(AND(K34&gt;0,TODAY()&gt;L34),TODAY()-L34,0))</f>
        <v/>
      </c>
      <c r="N34" s="17" t="n"/>
      <c r="O34" s="12" t="n"/>
      <c r="P34" s="13" t="n"/>
      <c r="Q34" s="13" t="n"/>
      <c r="R34" s="11" t="n"/>
      <c r="S34" s="17" t="n"/>
      <c r="T34" s="17" t="n"/>
      <c r="U34" s="11" t="n"/>
      <c r="V34" s="11" t="n"/>
      <c r="W34" s="11">
        <f>IF(A34="","",MAX(0,K34+U34-V34))</f>
        <v/>
      </c>
      <c r="X34" s="13">
        <f>IF(A34="","",IF(P34="Vollständig bezahlt","Erledigt",IF(M34&gt;30,"Rechtliche Prüfung",IF(M34&gt;14,"2. Mahnung","1. Aufforderung"))))</f>
        <v/>
      </c>
      <c r="Y34" s="13" t="n"/>
      <c r="Z34" s="16" t="n"/>
      <c r="AA34" s="13">
        <f>IF(A34="","",IF(Q34="Ja",IF(TODAY()&gt;S34,"Rate überfällig","Ratenplan aktiv"),"Keine Ratenzahlung"))</f>
        <v/>
      </c>
      <c r="AB34" s="12">
        <f>IF(A34="","",IFERROR(VLOOKUP(X34,'Übersicht'!$N$16:$O$19,2,FALSE),""))</f>
        <v/>
      </c>
    </row>
    <row r="35">
      <c r="A35" s="10" t="n"/>
      <c r="B35" s="14" t="n"/>
      <c r="C35" s="14" t="n"/>
      <c r="D35" s="10" t="n"/>
      <c r="E35" s="15" t="n"/>
      <c r="F35" s="15" t="n"/>
      <c r="G35" s="10" t="n"/>
      <c r="H35" s="7" t="n"/>
      <c r="I35" s="7" t="n"/>
      <c r="J35" s="7" t="n"/>
      <c r="K35" s="7">
        <f>IF(A35="","",MAX(0,I35-J35))</f>
        <v/>
      </c>
      <c r="L35" s="15" t="n"/>
      <c r="M35" s="8">
        <f>IF(A35="","",IF(AND(K35&gt;0,TODAY()&gt;L35),TODAY()-L35,0))</f>
        <v/>
      </c>
      <c r="N35" s="15" t="n"/>
      <c r="O35" s="8" t="n"/>
      <c r="P35" s="10" t="n"/>
      <c r="Q35" s="10" t="n"/>
      <c r="R35" s="7" t="n"/>
      <c r="S35" s="15" t="n"/>
      <c r="T35" s="15" t="n"/>
      <c r="U35" s="7" t="n"/>
      <c r="V35" s="7" t="n"/>
      <c r="W35" s="7">
        <f>IF(A35="","",MAX(0,K35+U35-V35))</f>
        <v/>
      </c>
      <c r="X35" s="10">
        <f>IF(A35="","",IF(P35="Vollständig bezahlt","Erledigt",IF(M35&gt;30,"Rechtliche Prüfung",IF(M35&gt;14,"2. Mahnung","1. Aufforderung"))))</f>
        <v/>
      </c>
      <c r="Y35" s="10" t="n"/>
      <c r="Z35" s="14" t="n"/>
      <c r="AA35" s="10">
        <f>IF(A35="","",IF(Q35="Ja",IF(TODAY()&gt;S35,"Rate überfällig","Ratenplan aktiv"),"Keine Ratenzahlung"))</f>
        <v/>
      </c>
      <c r="AB35" s="8">
        <f>IF(A35="","",IFERROR(VLOOKUP(X35,'Übersicht'!$N$16:$O$19,2,FALSE),""))</f>
        <v/>
      </c>
    </row>
    <row r="36">
      <c r="A36" s="13" t="n"/>
      <c r="B36" s="16" t="n"/>
      <c r="C36" s="16" t="n"/>
      <c r="D36" s="13" t="n"/>
      <c r="E36" s="17" t="n"/>
      <c r="F36" s="17" t="n"/>
      <c r="G36" s="13" t="n"/>
      <c r="H36" s="11" t="n"/>
      <c r="I36" s="11" t="n"/>
      <c r="J36" s="11" t="n"/>
      <c r="K36" s="11">
        <f>IF(A36="","",MAX(0,I36-J36))</f>
        <v/>
      </c>
      <c r="L36" s="17" t="n"/>
      <c r="M36" s="12">
        <f>IF(A36="","",IF(AND(K36&gt;0,TODAY()&gt;L36),TODAY()-L36,0))</f>
        <v/>
      </c>
      <c r="N36" s="17" t="n"/>
      <c r="O36" s="12" t="n"/>
      <c r="P36" s="13" t="n"/>
      <c r="Q36" s="13" t="n"/>
      <c r="R36" s="11" t="n"/>
      <c r="S36" s="17" t="n"/>
      <c r="T36" s="17" t="n"/>
      <c r="U36" s="11" t="n"/>
      <c r="V36" s="11" t="n"/>
      <c r="W36" s="11">
        <f>IF(A36="","",MAX(0,K36+U36-V36))</f>
        <v/>
      </c>
      <c r="X36" s="13">
        <f>IF(A36="","",IF(P36="Vollständig bezahlt","Erledigt",IF(M36&gt;30,"Rechtliche Prüfung",IF(M36&gt;14,"2. Mahnung","1. Aufforderung"))))</f>
        <v/>
      </c>
      <c r="Y36" s="13" t="n"/>
      <c r="Z36" s="16" t="n"/>
      <c r="AA36" s="13">
        <f>IF(A36="","",IF(Q36="Ja",IF(TODAY()&gt;S36,"Rate überfällig","Ratenplan aktiv"),"Keine Ratenzahlung"))</f>
        <v/>
      </c>
      <c r="AB36" s="12">
        <f>IF(A36="","",IFERROR(VLOOKUP(X36,'Übersicht'!$N$16:$O$19,2,FALSE),""))</f>
        <v/>
      </c>
    </row>
    <row r="37">
      <c r="A37" s="10" t="n"/>
      <c r="B37" s="14" t="n"/>
      <c r="C37" s="14" t="n"/>
      <c r="D37" s="10" t="n"/>
      <c r="E37" s="15" t="n"/>
      <c r="F37" s="15" t="n"/>
      <c r="G37" s="10" t="n"/>
      <c r="H37" s="7" t="n"/>
      <c r="I37" s="7" t="n"/>
      <c r="J37" s="7" t="n"/>
      <c r="K37" s="7">
        <f>IF(A37="","",MAX(0,I37-J37))</f>
        <v/>
      </c>
      <c r="L37" s="15" t="n"/>
      <c r="M37" s="8">
        <f>IF(A37="","",IF(AND(K37&gt;0,TODAY()&gt;L37),TODAY()-L37,0))</f>
        <v/>
      </c>
      <c r="N37" s="15" t="n"/>
      <c r="O37" s="8" t="n"/>
      <c r="P37" s="10" t="n"/>
      <c r="Q37" s="10" t="n"/>
      <c r="R37" s="7" t="n"/>
      <c r="S37" s="15" t="n"/>
      <c r="T37" s="15" t="n"/>
      <c r="U37" s="7" t="n"/>
      <c r="V37" s="7" t="n"/>
      <c r="W37" s="7">
        <f>IF(A37="","",MAX(0,K37+U37-V37))</f>
        <v/>
      </c>
      <c r="X37" s="10">
        <f>IF(A37="","",IF(P37="Vollständig bezahlt","Erledigt",IF(M37&gt;30,"Rechtliche Prüfung",IF(M37&gt;14,"2. Mahnung","1. Aufforderung"))))</f>
        <v/>
      </c>
      <c r="Y37" s="10" t="n"/>
      <c r="Z37" s="14" t="n"/>
      <c r="AA37" s="10">
        <f>IF(A37="","",IF(Q37="Ja",IF(TODAY()&gt;S37,"Rate überfällig","Ratenplan aktiv"),"Keine Ratenzahlung"))</f>
        <v/>
      </c>
      <c r="AB37" s="8">
        <f>IF(A37="","",IFERROR(VLOOKUP(X37,'Übersicht'!$N$16:$O$19,2,FALSE),""))</f>
        <v/>
      </c>
    </row>
    <row r="38">
      <c r="A38" s="13" t="n"/>
      <c r="B38" s="16" t="n"/>
      <c r="C38" s="16" t="n"/>
      <c r="D38" s="13" t="n"/>
      <c r="E38" s="17" t="n"/>
      <c r="F38" s="17" t="n"/>
      <c r="G38" s="13" t="n"/>
      <c r="H38" s="11" t="n"/>
      <c r="I38" s="11" t="n"/>
      <c r="J38" s="11" t="n"/>
      <c r="K38" s="11">
        <f>IF(A38="","",MAX(0,I38-J38))</f>
        <v/>
      </c>
      <c r="L38" s="17" t="n"/>
      <c r="M38" s="12">
        <f>IF(A38="","",IF(AND(K38&gt;0,TODAY()&gt;L38),TODAY()-L38,0))</f>
        <v/>
      </c>
      <c r="N38" s="17" t="n"/>
      <c r="O38" s="12" t="n"/>
      <c r="P38" s="13" t="n"/>
      <c r="Q38" s="13" t="n"/>
      <c r="R38" s="11" t="n"/>
      <c r="S38" s="17" t="n"/>
      <c r="T38" s="17" t="n"/>
      <c r="U38" s="11" t="n"/>
      <c r="V38" s="11" t="n"/>
      <c r="W38" s="11">
        <f>IF(A38="","",MAX(0,K38+U38-V38))</f>
        <v/>
      </c>
      <c r="X38" s="13">
        <f>IF(A38="","",IF(P38="Vollständig bezahlt","Erledigt",IF(M38&gt;30,"Rechtliche Prüfung",IF(M38&gt;14,"2. Mahnung","1. Aufforderung"))))</f>
        <v/>
      </c>
      <c r="Y38" s="13" t="n"/>
      <c r="Z38" s="16" t="n"/>
      <c r="AA38" s="13">
        <f>IF(A38="","",IF(Q38="Ja",IF(TODAY()&gt;S38,"Rate überfällig","Ratenplan aktiv"),"Keine Ratenzahlung"))</f>
        <v/>
      </c>
      <c r="AB38" s="12">
        <f>IF(A38="","",IFERROR(VLOOKUP(X38,'Übersicht'!$N$16:$O$19,2,FALSE),""))</f>
        <v/>
      </c>
    </row>
    <row r="39">
      <c r="A39" s="10" t="n"/>
      <c r="B39" s="14" t="n"/>
      <c r="C39" s="14" t="n"/>
      <c r="D39" s="10" t="n"/>
      <c r="E39" s="15" t="n"/>
      <c r="F39" s="15" t="n"/>
      <c r="G39" s="10" t="n"/>
      <c r="H39" s="7" t="n"/>
      <c r="I39" s="7" t="n"/>
      <c r="J39" s="7" t="n"/>
      <c r="K39" s="7">
        <f>IF(A39="","",MAX(0,I39-J39))</f>
        <v/>
      </c>
      <c r="L39" s="15" t="n"/>
      <c r="M39" s="8">
        <f>IF(A39="","",IF(AND(K39&gt;0,TODAY()&gt;L39),TODAY()-L39,0))</f>
        <v/>
      </c>
      <c r="N39" s="15" t="n"/>
      <c r="O39" s="8" t="n"/>
      <c r="P39" s="10" t="n"/>
      <c r="Q39" s="10" t="n"/>
      <c r="R39" s="7" t="n"/>
      <c r="S39" s="15" t="n"/>
      <c r="T39" s="15" t="n"/>
      <c r="U39" s="7" t="n"/>
      <c r="V39" s="7" t="n"/>
      <c r="W39" s="7">
        <f>IF(A39="","",MAX(0,K39+U39-V39))</f>
        <v/>
      </c>
      <c r="X39" s="10">
        <f>IF(A39="","",IF(P39="Vollständig bezahlt","Erledigt",IF(M39&gt;30,"Rechtliche Prüfung",IF(M39&gt;14,"2. Mahnung","1. Aufforderung"))))</f>
        <v/>
      </c>
      <c r="Y39" s="10" t="n"/>
      <c r="Z39" s="14" t="n"/>
      <c r="AA39" s="10">
        <f>IF(A39="","",IF(Q39="Ja",IF(TODAY()&gt;S39,"Rate überfällig","Ratenplan aktiv"),"Keine Ratenzahlung"))</f>
        <v/>
      </c>
      <c r="AB39" s="8">
        <f>IF(A39="","",IFERROR(VLOOKUP(X39,'Übersicht'!$N$16:$O$19,2,FALSE),""))</f>
        <v/>
      </c>
    </row>
    <row r="40">
      <c r="A40" s="13" t="n"/>
      <c r="B40" s="16" t="n"/>
      <c r="C40" s="16" t="n"/>
      <c r="D40" s="13" t="n"/>
      <c r="E40" s="17" t="n"/>
      <c r="F40" s="17" t="n"/>
      <c r="G40" s="13" t="n"/>
      <c r="H40" s="11" t="n"/>
      <c r="I40" s="11" t="n"/>
      <c r="J40" s="11" t="n"/>
      <c r="K40" s="11">
        <f>IF(A40="","",MAX(0,I40-J40))</f>
        <v/>
      </c>
      <c r="L40" s="17" t="n"/>
      <c r="M40" s="12">
        <f>IF(A40="","",IF(AND(K40&gt;0,TODAY()&gt;L40),TODAY()-L40,0))</f>
        <v/>
      </c>
      <c r="N40" s="17" t="n"/>
      <c r="O40" s="12" t="n"/>
      <c r="P40" s="13" t="n"/>
      <c r="Q40" s="13" t="n"/>
      <c r="R40" s="11" t="n"/>
      <c r="S40" s="17" t="n"/>
      <c r="T40" s="17" t="n"/>
      <c r="U40" s="11" t="n"/>
      <c r="V40" s="11" t="n"/>
      <c r="W40" s="11">
        <f>IF(A40="","",MAX(0,K40+U40-V40))</f>
        <v/>
      </c>
      <c r="X40" s="13">
        <f>IF(A40="","",IF(P40="Vollständig bezahlt","Erledigt",IF(M40&gt;30,"Rechtliche Prüfung",IF(M40&gt;14,"2. Mahnung","1. Aufforderung"))))</f>
        <v/>
      </c>
      <c r="Y40" s="13" t="n"/>
      <c r="Z40" s="16" t="n"/>
      <c r="AA40" s="13">
        <f>IF(A40="","",IF(Q40="Ja",IF(TODAY()&gt;S40,"Rate überfällig","Ratenplan aktiv"),"Keine Ratenzahlung"))</f>
        <v/>
      </c>
      <c r="AB40" s="12">
        <f>IF(A40="","",IFERROR(VLOOKUP(X40,'Übersicht'!$N$16:$O$19,2,FALSE),""))</f>
        <v/>
      </c>
    </row>
    <row r="41">
      <c r="A41" s="10" t="n"/>
      <c r="B41" s="14" t="n"/>
      <c r="C41" s="14" t="n"/>
      <c r="D41" s="10" t="n"/>
      <c r="E41" s="15" t="n"/>
      <c r="F41" s="15" t="n"/>
      <c r="G41" s="10" t="n"/>
      <c r="H41" s="7" t="n"/>
      <c r="I41" s="7" t="n"/>
      <c r="J41" s="7" t="n"/>
      <c r="K41" s="7">
        <f>IF(A41="","",MAX(0,I41-J41))</f>
        <v/>
      </c>
      <c r="L41" s="15" t="n"/>
      <c r="M41" s="8">
        <f>IF(A41="","",IF(AND(K41&gt;0,TODAY()&gt;L41),TODAY()-L41,0))</f>
        <v/>
      </c>
      <c r="N41" s="15" t="n"/>
      <c r="O41" s="8" t="n"/>
      <c r="P41" s="10" t="n"/>
      <c r="Q41" s="10" t="n"/>
      <c r="R41" s="7" t="n"/>
      <c r="S41" s="15" t="n"/>
      <c r="T41" s="15" t="n"/>
      <c r="U41" s="7" t="n"/>
      <c r="V41" s="7" t="n"/>
      <c r="W41" s="7">
        <f>IF(A41="","",MAX(0,K41+U41-V41))</f>
        <v/>
      </c>
      <c r="X41" s="10">
        <f>IF(A41="","",IF(P41="Vollständig bezahlt","Erledigt",IF(M41&gt;30,"Rechtliche Prüfung",IF(M41&gt;14,"2. Mahnung","1. Aufforderung"))))</f>
        <v/>
      </c>
      <c r="Y41" s="10" t="n"/>
      <c r="Z41" s="14" t="n"/>
      <c r="AA41" s="10">
        <f>IF(A41="","",IF(Q41="Ja",IF(TODAY()&gt;S41,"Rate überfällig","Ratenplan aktiv"),"Keine Ratenzahlung"))</f>
        <v/>
      </c>
      <c r="AB41" s="8">
        <f>IF(A41="","",IFERROR(VLOOKUP(X41,'Übersicht'!$N$16:$O$19,2,FALSE),""))</f>
        <v/>
      </c>
    </row>
    <row r="42">
      <c r="A42" s="13" t="n"/>
      <c r="B42" s="16" t="n"/>
      <c r="C42" s="16" t="n"/>
      <c r="D42" s="13" t="n"/>
      <c r="E42" s="17" t="n"/>
      <c r="F42" s="17" t="n"/>
      <c r="G42" s="13" t="n"/>
      <c r="H42" s="11" t="n"/>
      <c r="I42" s="11" t="n"/>
      <c r="J42" s="11" t="n"/>
      <c r="K42" s="11">
        <f>IF(A42="","",MAX(0,I42-J42))</f>
        <v/>
      </c>
      <c r="L42" s="17" t="n"/>
      <c r="M42" s="12">
        <f>IF(A42="","",IF(AND(K42&gt;0,TODAY()&gt;L42),TODAY()-L42,0))</f>
        <v/>
      </c>
      <c r="N42" s="17" t="n"/>
      <c r="O42" s="12" t="n"/>
      <c r="P42" s="13" t="n"/>
      <c r="Q42" s="13" t="n"/>
      <c r="R42" s="11" t="n"/>
      <c r="S42" s="17" t="n"/>
      <c r="T42" s="17" t="n"/>
      <c r="U42" s="11" t="n"/>
      <c r="V42" s="11" t="n"/>
      <c r="W42" s="11">
        <f>IF(A42="","",MAX(0,K42+U42-V42))</f>
        <v/>
      </c>
      <c r="X42" s="13">
        <f>IF(A42="","",IF(P42="Vollständig bezahlt","Erledigt",IF(M42&gt;30,"Rechtliche Prüfung",IF(M42&gt;14,"2. Mahnung","1. Aufforderung"))))</f>
        <v/>
      </c>
      <c r="Y42" s="13" t="n"/>
      <c r="Z42" s="16" t="n"/>
      <c r="AA42" s="13">
        <f>IF(A42="","",IF(Q42="Ja",IF(TODAY()&gt;S42,"Rate überfällig","Ratenplan aktiv"),"Keine Ratenzahlung"))</f>
        <v/>
      </c>
      <c r="AB42" s="12">
        <f>IF(A42="","",IFERROR(VLOOKUP(X42,'Übersicht'!$N$16:$O$19,2,FALSE),""))</f>
        <v/>
      </c>
    </row>
    <row r="43">
      <c r="A43" s="10" t="n"/>
      <c r="B43" s="14" t="n"/>
      <c r="C43" s="14" t="n"/>
      <c r="D43" s="10" t="n"/>
      <c r="E43" s="15" t="n"/>
      <c r="F43" s="15" t="n"/>
      <c r="G43" s="10" t="n"/>
      <c r="H43" s="7" t="n"/>
      <c r="I43" s="7" t="n"/>
      <c r="J43" s="7" t="n"/>
      <c r="K43" s="7">
        <f>IF(A43="","",MAX(0,I43-J43))</f>
        <v/>
      </c>
      <c r="L43" s="15" t="n"/>
      <c r="M43" s="8">
        <f>IF(A43="","",IF(AND(K43&gt;0,TODAY()&gt;L43),TODAY()-L43,0))</f>
        <v/>
      </c>
      <c r="N43" s="15" t="n"/>
      <c r="O43" s="8" t="n"/>
      <c r="P43" s="10" t="n"/>
      <c r="Q43" s="10" t="n"/>
      <c r="R43" s="7" t="n"/>
      <c r="S43" s="15" t="n"/>
      <c r="T43" s="15" t="n"/>
      <c r="U43" s="7" t="n"/>
      <c r="V43" s="7" t="n"/>
      <c r="W43" s="7">
        <f>IF(A43="","",MAX(0,K43+U43-V43))</f>
        <v/>
      </c>
      <c r="X43" s="10">
        <f>IF(A43="","",IF(P43="Vollständig bezahlt","Erledigt",IF(M43&gt;30,"Rechtliche Prüfung",IF(M43&gt;14,"2. Mahnung","1. Aufforderung"))))</f>
        <v/>
      </c>
      <c r="Y43" s="10" t="n"/>
      <c r="Z43" s="14" t="n"/>
      <c r="AA43" s="10">
        <f>IF(A43="","",IF(Q43="Ja",IF(TODAY()&gt;S43,"Rate überfällig","Ratenplan aktiv"),"Keine Ratenzahlung"))</f>
        <v/>
      </c>
      <c r="AB43" s="8">
        <f>IF(A43="","",IFERROR(VLOOKUP(X43,'Übersicht'!$N$16:$O$19,2,FALSE),""))</f>
        <v/>
      </c>
    </row>
    <row r="44">
      <c r="A44" s="13" t="n"/>
      <c r="B44" s="16" t="n"/>
      <c r="C44" s="16" t="n"/>
      <c r="D44" s="13" t="n"/>
      <c r="E44" s="17" t="n"/>
      <c r="F44" s="17" t="n"/>
      <c r="G44" s="13" t="n"/>
      <c r="H44" s="11" t="n"/>
      <c r="I44" s="11" t="n"/>
      <c r="J44" s="11" t="n"/>
      <c r="K44" s="11">
        <f>IF(A44="","",MAX(0,I44-J44))</f>
        <v/>
      </c>
      <c r="L44" s="17" t="n"/>
      <c r="M44" s="12">
        <f>IF(A44="","",IF(AND(K44&gt;0,TODAY()&gt;L44),TODAY()-L44,0))</f>
        <v/>
      </c>
      <c r="N44" s="17" t="n"/>
      <c r="O44" s="12" t="n"/>
      <c r="P44" s="13" t="n"/>
      <c r="Q44" s="13" t="n"/>
      <c r="R44" s="11" t="n"/>
      <c r="S44" s="17" t="n"/>
      <c r="T44" s="17" t="n"/>
      <c r="U44" s="11" t="n"/>
      <c r="V44" s="11" t="n"/>
      <c r="W44" s="11">
        <f>IF(A44="","",MAX(0,K44+U44-V44))</f>
        <v/>
      </c>
      <c r="X44" s="13">
        <f>IF(A44="","",IF(P44="Vollständig bezahlt","Erledigt",IF(M44&gt;30,"Rechtliche Prüfung",IF(M44&gt;14,"2. Mahnung","1. Aufforderung"))))</f>
        <v/>
      </c>
      <c r="Y44" s="13" t="n"/>
      <c r="Z44" s="16" t="n"/>
      <c r="AA44" s="13">
        <f>IF(A44="","",IF(Q44="Ja",IF(TODAY()&gt;S44,"Rate überfällig","Ratenplan aktiv"),"Keine Ratenzahlung"))</f>
        <v/>
      </c>
      <c r="AB44" s="12">
        <f>IF(A44="","",IFERROR(VLOOKUP(X44,'Übersicht'!$N$16:$O$19,2,FALSE),""))</f>
        <v/>
      </c>
    </row>
    <row r="45">
      <c r="A45" s="10" t="n"/>
      <c r="B45" s="14" t="n"/>
      <c r="C45" s="14" t="n"/>
      <c r="D45" s="10" t="n"/>
      <c r="E45" s="15" t="n"/>
      <c r="F45" s="15" t="n"/>
      <c r="G45" s="10" t="n"/>
      <c r="H45" s="7" t="n"/>
      <c r="I45" s="7" t="n"/>
      <c r="J45" s="7" t="n"/>
      <c r="K45" s="7">
        <f>IF(A45="","",MAX(0,I45-J45))</f>
        <v/>
      </c>
      <c r="L45" s="15" t="n"/>
      <c r="M45" s="8">
        <f>IF(A45="","",IF(AND(K45&gt;0,TODAY()&gt;L45),TODAY()-L45,0))</f>
        <v/>
      </c>
      <c r="N45" s="15" t="n"/>
      <c r="O45" s="8" t="n"/>
      <c r="P45" s="10" t="n"/>
      <c r="Q45" s="10" t="n"/>
      <c r="R45" s="7" t="n"/>
      <c r="S45" s="15" t="n"/>
      <c r="T45" s="15" t="n"/>
      <c r="U45" s="7" t="n"/>
      <c r="V45" s="7" t="n"/>
      <c r="W45" s="7">
        <f>IF(A45="","",MAX(0,K45+U45-V45))</f>
        <v/>
      </c>
      <c r="X45" s="10">
        <f>IF(A45="","",IF(P45="Vollständig bezahlt","Erledigt",IF(M45&gt;30,"Rechtliche Prüfung",IF(M45&gt;14,"2. Mahnung","1. Aufforderung"))))</f>
        <v/>
      </c>
      <c r="Y45" s="10" t="n"/>
      <c r="Z45" s="14" t="n"/>
      <c r="AA45" s="10">
        <f>IF(A45="","",IF(Q45="Ja",IF(TODAY()&gt;S45,"Rate überfällig","Ratenplan aktiv"),"Keine Ratenzahlung"))</f>
        <v/>
      </c>
      <c r="AB45" s="8">
        <f>IF(A45="","",IFERROR(VLOOKUP(X45,'Übersicht'!$N$16:$O$19,2,FALSE),""))</f>
        <v/>
      </c>
    </row>
    <row r="46">
      <c r="A46" s="13" t="n"/>
      <c r="B46" s="16" t="n"/>
      <c r="C46" s="16" t="n"/>
      <c r="D46" s="13" t="n"/>
      <c r="E46" s="17" t="n"/>
      <c r="F46" s="17" t="n"/>
      <c r="G46" s="13" t="n"/>
      <c r="H46" s="11" t="n"/>
      <c r="I46" s="11" t="n"/>
      <c r="J46" s="11" t="n"/>
      <c r="K46" s="11">
        <f>IF(A46="","",MAX(0,I46-J46))</f>
        <v/>
      </c>
      <c r="L46" s="17" t="n"/>
      <c r="M46" s="12">
        <f>IF(A46="","",IF(AND(K46&gt;0,TODAY()&gt;L46),TODAY()-L46,0))</f>
        <v/>
      </c>
      <c r="N46" s="17" t="n"/>
      <c r="O46" s="12" t="n"/>
      <c r="P46" s="13" t="n"/>
      <c r="Q46" s="13" t="n"/>
      <c r="R46" s="11" t="n"/>
      <c r="S46" s="17" t="n"/>
      <c r="T46" s="17" t="n"/>
      <c r="U46" s="11" t="n"/>
      <c r="V46" s="11" t="n"/>
      <c r="W46" s="11">
        <f>IF(A46="","",MAX(0,K46+U46-V46))</f>
        <v/>
      </c>
      <c r="X46" s="13">
        <f>IF(A46="","",IF(P46="Vollständig bezahlt","Erledigt",IF(M46&gt;30,"Rechtliche Prüfung",IF(M46&gt;14,"2. Mahnung","1. Aufforderung"))))</f>
        <v/>
      </c>
      <c r="Y46" s="13" t="n"/>
      <c r="Z46" s="16" t="n"/>
      <c r="AA46" s="13">
        <f>IF(A46="","",IF(Q46="Ja",IF(TODAY()&gt;S46,"Rate überfällig","Ratenplan aktiv"),"Keine Ratenzahlung"))</f>
        <v/>
      </c>
      <c r="AB46" s="12">
        <f>IF(A46="","",IFERROR(VLOOKUP(X46,'Übersicht'!$N$16:$O$19,2,FALSE),""))</f>
        <v/>
      </c>
    </row>
    <row r="47">
      <c r="A47" s="10" t="n"/>
      <c r="B47" s="14" t="n"/>
      <c r="C47" s="14" t="n"/>
      <c r="D47" s="10" t="n"/>
      <c r="E47" s="15" t="n"/>
      <c r="F47" s="15" t="n"/>
      <c r="G47" s="10" t="n"/>
      <c r="H47" s="7" t="n"/>
      <c r="I47" s="7" t="n"/>
      <c r="J47" s="7" t="n"/>
      <c r="K47" s="7">
        <f>IF(A47="","",MAX(0,I47-J47))</f>
        <v/>
      </c>
      <c r="L47" s="15" t="n"/>
      <c r="M47" s="8">
        <f>IF(A47="","",IF(AND(K47&gt;0,TODAY()&gt;L47),TODAY()-L47,0))</f>
        <v/>
      </c>
      <c r="N47" s="15" t="n"/>
      <c r="O47" s="8" t="n"/>
      <c r="P47" s="10" t="n"/>
      <c r="Q47" s="10" t="n"/>
      <c r="R47" s="7" t="n"/>
      <c r="S47" s="15" t="n"/>
      <c r="T47" s="15" t="n"/>
      <c r="U47" s="7" t="n"/>
      <c r="V47" s="7" t="n"/>
      <c r="W47" s="7">
        <f>IF(A47="","",MAX(0,K47+U47-V47))</f>
        <v/>
      </c>
      <c r="X47" s="10">
        <f>IF(A47="","",IF(P47="Vollständig bezahlt","Erledigt",IF(M47&gt;30,"Rechtliche Prüfung",IF(M47&gt;14,"2. Mahnung","1. Aufforderung"))))</f>
        <v/>
      </c>
      <c r="Y47" s="10" t="n"/>
      <c r="Z47" s="14" t="n"/>
      <c r="AA47" s="10">
        <f>IF(A47="","",IF(Q47="Ja",IF(TODAY()&gt;S47,"Rate überfällig","Ratenplan aktiv"),"Keine Ratenzahlung"))</f>
        <v/>
      </c>
      <c r="AB47" s="8">
        <f>IF(A47="","",IFERROR(VLOOKUP(X47,'Übersicht'!$N$16:$O$19,2,FALSE),""))</f>
        <v/>
      </c>
    </row>
    <row r="48">
      <c r="A48" s="13" t="n"/>
      <c r="B48" s="16" t="n"/>
      <c r="C48" s="16" t="n"/>
      <c r="D48" s="13" t="n"/>
      <c r="E48" s="17" t="n"/>
      <c r="F48" s="17" t="n"/>
      <c r="G48" s="13" t="n"/>
      <c r="H48" s="11" t="n"/>
      <c r="I48" s="11" t="n"/>
      <c r="J48" s="11" t="n"/>
      <c r="K48" s="11">
        <f>IF(A48="","",MAX(0,I48-J48))</f>
        <v/>
      </c>
      <c r="L48" s="17" t="n"/>
      <c r="M48" s="12">
        <f>IF(A48="","",IF(AND(K48&gt;0,TODAY()&gt;L48),TODAY()-L48,0))</f>
        <v/>
      </c>
      <c r="N48" s="17" t="n"/>
      <c r="O48" s="12" t="n"/>
      <c r="P48" s="13" t="n"/>
      <c r="Q48" s="13" t="n"/>
      <c r="R48" s="11" t="n"/>
      <c r="S48" s="17" t="n"/>
      <c r="T48" s="17" t="n"/>
      <c r="U48" s="11" t="n"/>
      <c r="V48" s="11" t="n"/>
      <c r="W48" s="11">
        <f>IF(A48="","",MAX(0,K48+U48-V48))</f>
        <v/>
      </c>
      <c r="X48" s="13">
        <f>IF(A48="","",IF(P48="Vollständig bezahlt","Erledigt",IF(M48&gt;30,"Rechtliche Prüfung",IF(M48&gt;14,"2. Mahnung","1. Aufforderung"))))</f>
        <v/>
      </c>
      <c r="Y48" s="13" t="n"/>
      <c r="Z48" s="16" t="n"/>
      <c r="AA48" s="13">
        <f>IF(A48="","",IF(Q48="Ja",IF(TODAY()&gt;S48,"Rate überfällig","Ratenplan aktiv"),"Keine Ratenzahlung"))</f>
        <v/>
      </c>
      <c r="AB48" s="12">
        <f>IF(A48="","",IFERROR(VLOOKUP(X48,'Übersicht'!$N$16:$O$19,2,FALSE),""))</f>
        <v/>
      </c>
    </row>
    <row r="49">
      <c r="A49" s="10" t="n"/>
      <c r="B49" s="14" t="n"/>
      <c r="C49" s="14" t="n"/>
      <c r="D49" s="10" t="n"/>
      <c r="E49" s="15" t="n"/>
      <c r="F49" s="15" t="n"/>
      <c r="G49" s="10" t="n"/>
      <c r="H49" s="7" t="n"/>
      <c r="I49" s="7" t="n"/>
      <c r="J49" s="7" t="n"/>
      <c r="K49" s="7">
        <f>IF(A49="","",MAX(0,I49-J49))</f>
        <v/>
      </c>
      <c r="L49" s="15" t="n"/>
      <c r="M49" s="8">
        <f>IF(A49="","",IF(AND(K49&gt;0,TODAY()&gt;L49),TODAY()-L49,0))</f>
        <v/>
      </c>
      <c r="N49" s="15" t="n"/>
      <c r="O49" s="8" t="n"/>
      <c r="P49" s="10" t="n"/>
      <c r="Q49" s="10" t="n"/>
      <c r="R49" s="7" t="n"/>
      <c r="S49" s="15" t="n"/>
      <c r="T49" s="15" t="n"/>
      <c r="U49" s="7" t="n"/>
      <c r="V49" s="7" t="n"/>
      <c r="W49" s="7">
        <f>IF(A49="","",MAX(0,K49+U49-V49))</f>
        <v/>
      </c>
      <c r="X49" s="10">
        <f>IF(A49="","",IF(P49="Vollständig bezahlt","Erledigt",IF(M49&gt;30,"Rechtliche Prüfung",IF(M49&gt;14,"2. Mahnung","1. Aufforderung"))))</f>
        <v/>
      </c>
      <c r="Y49" s="10" t="n"/>
      <c r="Z49" s="14" t="n"/>
      <c r="AA49" s="10">
        <f>IF(A49="","",IF(Q49="Ja",IF(TODAY()&gt;S49,"Rate überfällig","Ratenplan aktiv"),"Keine Ratenzahlung"))</f>
        <v/>
      </c>
      <c r="AB49" s="8">
        <f>IF(A49="","",IFERROR(VLOOKUP(X49,'Übersicht'!$N$16:$O$19,2,FALSE),""))</f>
        <v/>
      </c>
    </row>
    <row r="50">
      <c r="A50" s="13" t="n"/>
      <c r="B50" s="16" t="n"/>
      <c r="C50" s="16" t="n"/>
      <c r="D50" s="13" t="n"/>
      <c r="E50" s="17" t="n"/>
      <c r="F50" s="17" t="n"/>
      <c r="G50" s="13" t="n"/>
      <c r="H50" s="11" t="n"/>
      <c r="I50" s="11" t="n"/>
      <c r="J50" s="11" t="n"/>
      <c r="K50" s="11">
        <f>IF(A50="","",MAX(0,I50-J50))</f>
        <v/>
      </c>
      <c r="L50" s="17" t="n"/>
      <c r="M50" s="12">
        <f>IF(A50="","",IF(AND(K50&gt;0,TODAY()&gt;L50),TODAY()-L50,0))</f>
        <v/>
      </c>
      <c r="N50" s="17" t="n"/>
      <c r="O50" s="12" t="n"/>
      <c r="P50" s="13" t="n"/>
      <c r="Q50" s="13" t="n"/>
      <c r="R50" s="11" t="n"/>
      <c r="S50" s="17" t="n"/>
      <c r="T50" s="17" t="n"/>
      <c r="U50" s="11" t="n"/>
      <c r="V50" s="11" t="n"/>
      <c r="W50" s="11">
        <f>IF(A50="","",MAX(0,K50+U50-V50))</f>
        <v/>
      </c>
      <c r="X50" s="13">
        <f>IF(A50="","",IF(P50="Vollständig bezahlt","Erledigt",IF(M50&gt;30,"Rechtliche Prüfung",IF(M50&gt;14,"2. Mahnung","1. Aufforderung"))))</f>
        <v/>
      </c>
      <c r="Y50" s="13" t="n"/>
      <c r="Z50" s="16" t="n"/>
      <c r="AA50" s="13">
        <f>IF(A50="","",IF(Q50="Ja",IF(TODAY()&gt;S50,"Rate überfällig","Ratenplan aktiv"),"Keine Ratenzahlung"))</f>
        <v/>
      </c>
      <c r="AB50" s="12">
        <f>IF(A50="","",IFERROR(VLOOKUP(X50,'Übersicht'!$N$16:$O$19,2,FALSE),""))</f>
        <v/>
      </c>
    </row>
    <row r="51">
      <c r="A51" s="10" t="n"/>
      <c r="B51" s="14" t="n"/>
      <c r="C51" s="14" t="n"/>
      <c r="D51" s="10" t="n"/>
      <c r="E51" s="15" t="n"/>
      <c r="F51" s="15" t="n"/>
      <c r="G51" s="10" t="n"/>
      <c r="H51" s="7" t="n"/>
      <c r="I51" s="7" t="n"/>
      <c r="J51" s="7" t="n"/>
      <c r="K51" s="7">
        <f>IF(A51="","",MAX(0,I51-J51))</f>
        <v/>
      </c>
      <c r="L51" s="15" t="n"/>
      <c r="M51" s="8">
        <f>IF(A51="","",IF(AND(K51&gt;0,TODAY()&gt;L51),TODAY()-L51,0))</f>
        <v/>
      </c>
      <c r="N51" s="15" t="n"/>
      <c r="O51" s="8" t="n"/>
      <c r="P51" s="10" t="n"/>
      <c r="Q51" s="10" t="n"/>
      <c r="R51" s="7" t="n"/>
      <c r="S51" s="15" t="n"/>
      <c r="T51" s="15" t="n"/>
      <c r="U51" s="7" t="n"/>
      <c r="V51" s="7" t="n"/>
      <c r="W51" s="7">
        <f>IF(A51="","",MAX(0,K51+U51-V51))</f>
        <v/>
      </c>
      <c r="X51" s="10">
        <f>IF(A51="","",IF(P51="Vollständig bezahlt","Erledigt",IF(M51&gt;30,"Rechtliche Prüfung",IF(M51&gt;14,"2. Mahnung","1. Aufforderung"))))</f>
        <v/>
      </c>
      <c r="Y51" s="10" t="n"/>
      <c r="Z51" s="14" t="n"/>
      <c r="AA51" s="10">
        <f>IF(A51="","",IF(Q51="Ja",IF(TODAY()&gt;S51,"Rate überfällig","Ratenplan aktiv"),"Keine Ratenzahlung"))</f>
        <v/>
      </c>
      <c r="AB51" s="8">
        <f>IF(A51="","",IFERROR(VLOOKUP(X51,'Übersicht'!$N$16:$O$19,2,FALSE),""))</f>
        <v/>
      </c>
    </row>
    <row r="52">
      <c r="A52" s="13" t="n"/>
      <c r="B52" s="16" t="n"/>
      <c r="C52" s="16" t="n"/>
      <c r="D52" s="13" t="n"/>
      <c r="E52" s="17" t="n"/>
      <c r="F52" s="17" t="n"/>
      <c r="G52" s="13" t="n"/>
      <c r="H52" s="11" t="n"/>
      <c r="I52" s="11" t="n"/>
      <c r="J52" s="11" t="n"/>
      <c r="K52" s="11">
        <f>IF(A52="","",MAX(0,I52-J52))</f>
        <v/>
      </c>
      <c r="L52" s="17" t="n"/>
      <c r="M52" s="12">
        <f>IF(A52="","",IF(AND(K52&gt;0,TODAY()&gt;L52),TODAY()-L52,0))</f>
        <v/>
      </c>
      <c r="N52" s="17" t="n"/>
      <c r="O52" s="12" t="n"/>
      <c r="P52" s="13" t="n"/>
      <c r="Q52" s="13" t="n"/>
      <c r="R52" s="11" t="n"/>
      <c r="S52" s="17" t="n"/>
      <c r="T52" s="17" t="n"/>
      <c r="U52" s="11" t="n"/>
      <c r="V52" s="11" t="n"/>
      <c r="W52" s="11">
        <f>IF(A52="","",MAX(0,K52+U52-V52))</f>
        <v/>
      </c>
      <c r="X52" s="13">
        <f>IF(A52="","",IF(P52="Vollständig bezahlt","Erledigt",IF(M52&gt;30,"Rechtliche Prüfung",IF(M52&gt;14,"2. Mahnung","1. Aufforderung"))))</f>
        <v/>
      </c>
      <c r="Y52" s="13" t="n"/>
      <c r="Z52" s="16" t="n"/>
      <c r="AA52" s="13">
        <f>IF(A52="","",IF(Q52="Ja",IF(TODAY()&gt;S52,"Rate überfällig","Ratenplan aktiv"),"Keine Ratenzahlung"))</f>
        <v/>
      </c>
      <c r="AB52" s="12">
        <f>IF(A52="","",IFERROR(VLOOKUP(X52,'Übersicht'!$N$16:$O$19,2,FALSE),""))</f>
        <v/>
      </c>
    </row>
    <row r="53">
      <c r="A53" s="10" t="n"/>
      <c r="B53" s="14" t="n"/>
      <c r="C53" s="14" t="n"/>
      <c r="D53" s="10" t="n"/>
      <c r="E53" s="15" t="n"/>
      <c r="F53" s="15" t="n"/>
      <c r="G53" s="10" t="n"/>
      <c r="H53" s="7" t="n"/>
      <c r="I53" s="7" t="n"/>
      <c r="J53" s="7" t="n"/>
      <c r="K53" s="7">
        <f>IF(A53="","",MAX(0,I53-J53))</f>
        <v/>
      </c>
      <c r="L53" s="15" t="n"/>
      <c r="M53" s="8">
        <f>IF(A53="","",IF(AND(K53&gt;0,TODAY()&gt;L53),TODAY()-L53,0))</f>
        <v/>
      </c>
      <c r="N53" s="15" t="n"/>
      <c r="O53" s="8" t="n"/>
      <c r="P53" s="10" t="n"/>
      <c r="Q53" s="10" t="n"/>
      <c r="R53" s="7" t="n"/>
      <c r="S53" s="15" t="n"/>
      <c r="T53" s="15" t="n"/>
      <c r="U53" s="7" t="n"/>
      <c r="V53" s="7" t="n"/>
      <c r="W53" s="7">
        <f>IF(A53="","",MAX(0,K53+U53-V53))</f>
        <v/>
      </c>
      <c r="X53" s="10">
        <f>IF(A53="","",IF(P53="Vollständig bezahlt","Erledigt",IF(M53&gt;30,"Rechtliche Prüfung",IF(M53&gt;14,"2. Mahnung","1. Aufforderung"))))</f>
        <v/>
      </c>
      <c r="Y53" s="10" t="n"/>
      <c r="Z53" s="14" t="n"/>
      <c r="AA53" s="10">
        <f>IF(A53="","",IF(Q53="Ja",IF(TODAY()&gt;S53,"Rate überfällig","Ratenplan aktiv"),"Keine Ratenzahlung"))</f>
        <v/>
      </c>
      <c r="AB53" s="8">
        <f>IF(A53="","",IFERROR(VLOOKUP(X53,'Übersicht'!$N$16:$O$19,2,FALSE),""))</f>
        <v/>
      </c>
    </row>
    <row r="54">
      <c r="A54" s="13" t="n"/>
      <c r="B54" s="16" t="n"/>
      <c r="C54" s="16" t="n"/>
      <c r="D54" s="13" t="n"/>
      <c r="E54" s="17" t="n"/>
      <c r="F54" s="17" t="n"/>
      <c r="G54" s="13" t="n"/>
      <c r="H54" s="11" t="n"/>
      <c r="I54" s="11" t="n"/>
      <c r="J54" s="11" t="n"/>
      <c r="K54" s="11">
        <f>IF(A54="","",MAX(0,I54-J54))</f>
        <v/>
      </c>
      <c r="L54" s="17" t="n"/>
      <c r="M54" s="12">
        <f>IF(A54="","",IF(AND(K54&gt;0,TODAY()&gt;L54),TODAY()-L54,0))</f>
        <v/>
      </c>
      <c r="N54" s="17" t="n"/>
      <c r="O54" s="12" t="n"/>
      <c r="P54" s="13" t="n"/>
      <c r="Q54" s="13" t="n"/>
      <c r="R54" s="11" t="n"/>
      <c r="S54" s="17" t="n"/>
      <c r="T54" s="17" t="n"/>
      <c r="U54" s="11" t="n"/>
      <c r="V54" s="11" t="n"/>
      <c r="W54" s="11">
        <f>IF(A54="","",MAX(0,K54+U54-V54))</f>
        <v/>
      </c>
      <c r="X54" s="13">
        <f>IF(A54="","",IF(P54="Vollständig bezahlt","Erledigt",IF(M54&gt;30,"Rechtliche Prüfung",IF(M54&gt;14,"2. Mahnung","1. Aufforderung"))))</f>
        <v/>
      </c>
      <c r="Y54" s="13" t="n"/>
      <c r="Z54" s="16" t="n"/>
      <c r="AA54" s="13">
        <f>IF(A54="","",IF(Q54="Ja",IF(TODAY()&gt;S54,"Rate überfällig","Ratenplan aktiv"),"Keine Ratenzahlung"))</f>
        <v/>
      </c>
      <c r="AB54" s="12">
        <f>IF(A54="","",IFERROR(VLOOKUP(X54,'Übersicht'!$N$16:$O$19,2,FALSE),""))</f>
        <v/>
      </c>
    </row>
    <row r="55">
      <c r="A55" s="10" t="n"/>
      <c r="B55" s="14" t="n"/>
      <c r="C55" s="14" t="n"/>
      <c r="D55" s="10" t="n"/>
      <c r="E55" s="15" t="n"/>
      <c r="F55" s="15" t="n"/>
      <c r="G55" s="10" t="n"/>
      <c r="H55" s="7" t="n"/>
      <c r="I55" s="7" t="n"/>
      <c r="J55" s="7" t="n"/>
      <c r="K55" s="7">
        <f>IF(A55="","",MAX(0,I55-J55))</f>
        <v/>
      </c>
      <c r="L55" s="15" t="n"/>
      <c r="M55" s="8">
        <f>IF(A55="","",IF(AND(K55&gt;0,TODAY()&gt;L55),TODAY()-L55,0))</f>
        <v/>
      </c>
      <c r="N55" s="15" t="n"/>
      <c r="O55" s="8" t="n"/>
      <c r="P55" s="10" t="n"/>
      <c r="Q55" s="10" t="n"/>
      <c r="R55" s="7" t="n"/>
      <c r="S55" s="15" t="n"/>
      <c r="T55" s="15" t="n"/>
      <c r="U55" s="7" t="n"/>
      <c r="V55" s="7" t="n"/>
      <c r="W55" s="7">
        <f>IF(A55="","",MAX(0,K55+U55-V55))</f>
        <v/>
      </c>
      <c r="X55" s="10">
        <f>IF(A55="","",IF(P55="Vollständig bezahlt","Erledigt",IF(M55&gt;30,"Rechtliche Prüfung",IF(M55&gt;14,"2. Mahnung","1. Aufforderung"))))</f>
        <v/>
      </c>
      <c r="Y55" s="10" t="n"/>
      <c r="Z55" s="14" t="n"/>
      <c r="AA55" s="10">
        <f>IF(A55="","",IF(Q55="Ja",IF(TODAY()&gt;S55,"Rate überfällig","Ratenplan aktiv"),"Keine Ratenzahlung"))</f>
        <v/>
      </c>
      <c r="AB55" s="8">
        <f>IF(A55="","",IFERROR(VLOOKUP(X55,'Übersicht'!$N$16:$O$19,2,FALSE),""))</f>
        <v/>
      </c>
    </row>
    <row r="56">
      <c r="A56" s="13" t="n"/>
      <c r="B56" s="16" t="n"/>
      <c r="C56" s="16" t="n"/>
      <c r="D56" s="13" t="n"/>
      <c r="E56" s="17" t="n"/>
      <c r="F56" s="17" t="n"/>
      <c r="G56" s="13" t="n"/>
      <c r="H56" s="11" t="n"/>
      <c r="I56" s="11" t="n"/>
      <c r="J56" s="11" t="n"/>
      <c r="K56" s="11">
        <f>IF(A56="","",MAX(0,I56-J56))</f>
        <v/>
      </c>
      <c r="L56" s="17" t="n"/>
      <c r="M56" s="12">
        <f>IF(A56="","",IF(AND(K56&gt;0,TODAY()&gt;L56),TODAY()-L56,0))</f>
        <v/>
      </c>
      <c r="N56" s="17" t="n"/>
      <c r="O56" s="12" t="n"/>
      <c r="P56" s="13" t="n"/>
      <c r="Q56" s="13" t="n"/>
      <c r="R56" s="11" t="n"/>
      <c r="S56" s="17" t="n"/>
      <c r="T56" s="17" t="n"/>
      <c r="U56" s="11" t="n"/>
      <c r="V56" s="11" t="n"/>
      <c r="W56" s="11">
        <f>IF(A56="","",MAX(0,K56+U56-V56))</f>
        <v/>
      </c>
      <c r="X56" s="13">
        <f>IF(A56="","",IF(P56="Vollständig bezahlt","Erledigt",IF(M56&gt;30,"Rechtliche Prüfung",IF(M56&gt;14,"2. Mahnung","1. Aufforderung"))))</f>
        <v/>
      </c>
      <c r="Y56" s="13" t="n"/>
      <c r="Z56" s="16" t="n"/>
      <c r="AA56" s="13">
        <f>IF(A56="","",IF(Q56="Ja",IF(TODAY()&gt;S56,"Rate überfällig","Ratenplan aktiv"),"Keine Ratenzahlung"))</f>
        <v/>
      </c>
      <c r="AB56" s="12">
        <f>IF(A56="","",IFERROR(VLOOKUP(X56,'Übersicht'!$N$16:$O$19,2,FALSE),""))</f>
        <v/>
      </c>
    </row>
    <row r="57">
      <c r="A57" s="10" t="n"/>
      <c r="B57" s="14" t="n"/>
      <c r="C57" s="14" t="n"/>
      <c r="D57" s="10" t="n"/>
      <c r="E57" s="15" t="n"/>
      <c r="F57" s="15" t="n"/>
      <c r="G57" s="10" t="n"/>
      <c r="H57" s="7" t="n"/>
      <c r="I57" s="7" t="n"/>
      <c r="J57" s="7" t="n"/>
      <c r="K57" s="7">
        <f>IF(A57="","",MAX(0,I57-J57))</f>
        <v/>
      </c>
      <c r="L57" s="15" t="n"/>
      <c r="M57" s="8">
        <f>IF(A57="","",IF(AND(K57&gt;0,TODAY()&gt;L57),TODAY()-L57,0))</f>
        <v/>
      </c>
      <c r="N57" s="15" t="n"/>
      <c r="O57" s="8" t="n"/>
      <c r="P57" s="10" t="n"/>
      <c r="Q57" s="10" t="n"/>
      <c r="R57" s="7" t="n"/>
      <c r="S57" s="15" t="n"/>
      <c r="T57" s="15" t="n"/>
      <c r="U57" s="7" t="n"/>
      <c r="V57" s="7" t="n"/>
      <c r="W57" s="7">
        <f>IF(A57="","",MAX(0,K57+U57-V57))</f>
        <v/>
      </c>
      <c r="X57" s="10">
        <f>IF(A57="","",IF(P57="Vollständig bezahlt","Erledigt",IF(M57&gt;30,"Rechtliche Prüfung",IF(M57&gt;14,"2. Mahnung","1. Aufforderung"))))</f>
        <v/>
      </c>
      <c r="Y57" s="10" t="n"/>
      <c r="Z57" s="14" t="n"/>
      <c r="AA57" s="10">
        <f>IF(A57="","",IF(Q57="Ja",IF(TODAY()&gt;S57,"Rate überfällig","Ratenplan aktiv"),"Keine Ratenzahlung"))</f>
        <v/>
      </c>
      <c r="AB57" s="8">
        <f>IF(A57="","",IFERROR(VLOOKUP(X57,'Übersicht'!$N$16:$O$19,2,FALSE),""))</f>
        <v/>
      </c>
    </row>
    <row r="58">
      <c r="A58" s="13" t="n"/>
      <c r="B58" s="16" t="n"/>
      <c r="C58" s="16" t="n"/>
      <c r="D58" s="13" t="n"/>
      <c r="E58" s="17" t="n"/>
      <c r="F58" s="17" t="n"/>
      <c r="G58" s="13" t="n"/>
      <c r="H58" s="11" t="n"/>
      <c r="I58" s="11" t="n"/>
      <c r="J58" s="11" t="n"/>
      <c r="K58" s="11">
        <f>IF(A58="","",MAX(0,I58-J58))</f>
        <v/>
      </c>
      <c r="L58" s="17" t="n"/>
      <c r="M58" s="12">
        <f>IF(A58="","",IF(AND(K58&gt;0,TODAY()&gt;L58),TODAY()-L58,0))</f>
        <v/>
      </c>
      <c r="N58" s="17" t="n"/>
      <c r="O58" s="12" t="n"/>
      <c r="P58" s="13" t="n"/>
      <c r="Q58" s="13" t="n"/>
      <c r="R58" s="11" t="n"/>
      <c r="S58" s="17" t="n"/>
      <c r="T58" s="17" t="n"/>
      <c r="U58" s="11" t="n"/>
      <c r="V58" s="11" t="n"/>
      <c r="W58" s="11">
        <f>IF(A58="","",MAX(0,K58+U58-V58))</f>
        <v/>
      </c>
      <c r="X58" s="13">
        <f>IF(A58="","",IF(P58="Vollständig bezahlt","Erledigt",IF(M58&gt;30,"Rechtliche Prüfung",IF(M58&gt;14,"2. Mahnung","1. Aufforderung"))))</f>
        <v/>
      </c>
      <c r="Y58" s="13" t="n"/>
      <c r="Z58" s="16" t="n"/>
      <c r="AA58" s="13">
        <f>IF(A58="","",IF(Q58="Ja",IF(TODAY()&gt;S58,"Rate überfällig","Ratenplan aktiv"),"Keine Ratenzahlung"))</f>
        <v/>
      </c>
      <c r="AB58" s="12">
        <f>IF(A58="","",IFERROR(VLOOKUP(X58,'Übersicht'!$N$16:$O$19,2,FALSE),""))</f>
        <v/>
      </c>
    </row>
    <row r="59">
      <c r="A59" s="10" t="n"/>
      <c r="B59" s="14" t="n"/>
      <c r="C59" s="14" t="n"/>
      <c r="D59" s="10" t="n"/>
      <c r="E59" s="15" t="n"/>
      <c r="F59" s="15" t="n"/>
      <c r="G59" s="10" t="n"/>
      <c r="H59" s="7" t="n"/>
      <c r="I59" s="7" t="n"/>
      <c r="J59" s="7" t="n"/>
      <c r="K59" s="7">
        <f>IF(A59="","",MAX(0,I59-J59))</f>
        <v/>
      </c>
      <c r="L59" s="15" t="n"/>
      <c r="M59" s="8">
        <f>IF(A59="","",IF(AND(K59&gt;0,TODAY()&gt;L59),TODAY()-L59,0))</f>
        <v/>
      </c>
      <c r="N59" s="15" t="n"/>
      <c r="O59" s="8" t="n"/>
      <c r="P59" s="10" t="n"/>
      <c r="Q59" s="10" t="n"/>
      <c r="R59" s="7" t="n"/>
      <c r="S59" s="15" t="n"/>
      <c r="T59" s="15" t="n"/>
      <c r="U59" s="7" t="n"/>
      <c r="V59" s="7" t="n"/>
      <c r="W59" s="7">
        <f>IF(A59="","",MAX(0,K59+U59-V59))</f>
        <v/>
      </c>
      <c r="X59" s="10">
        <f>IF(A59="","",IF(P59="Vollständig bezahlt","Erledigt",IF(M59&gt;30,"Rechtliche Prüfung",IF(M59&gt;14,"2. Mahnung","1. Aufforderung"))))</f>
        <v/>
      </c>
      <c r="Y59" s="10" t="n"/>
      <c r="Z59" s="14" t="n"/>
      <c r="AA59" s="10">
        <f>IF(A59="","",IF(Q59="Ja",IF(TODAY()&gt;S59,"Rate überfällig","Ratenplan aktiv"),"Keine Ratenzahlung"))</f>
        <v/>
      </c>
      <c r="AB59" s="8">
        <f>IF(A59="","",IFERROR(VLOOKUP(X59,'Übersicht'!$N$16:$O$19,2,FALSE),""))</f>
        <v/>
      </c>
    </row>
    <row r="60">
      <c r="A60" s="13" t="n"/>
      <c r="B60" s="16" t="n"/>
      <c r="C60" s="16" t="n"/>
      <c r="D60" s="13" t="n"/>
      <c r="E60" s="17" t="n"/>
      <c r="F60" s="17" t="n"/>
      <c r="G60" s="13" t="n"/>
      <c r="H60" s="11" t="n"/>
      <c r="I60" s="11" t="n"/>
      <c r="J60" s="11" t="n"/>
      <c r="K60" s="11">
        <f>IF(A60="","",MAX(0,I60-J60))</f>
        <v/>
      </c>
      <c r="L60" s="17" t="n"/>
      <c r="M60" s="12">
        <f>IF(A60="","",IF(AND(K60&gt;0,TODAY()&gt;L60),TODAY()-L60,0))</f>
        <v/>
      </c>
      <c r="N60" s="17" t="n"/>
      <c r="O60" s="12" t="n"/>
      <c r="P60" s="13" t="n"/>
      <c r="Q60" s="13" t="n"/>
      <c r="R60" s="11" t="n"/>
      <c r="S60" s="17" t="n"/>
      <c r="T60" s="17" t="n"/>
      <c r="U60" s="11" t="n"/>
      <c r="V60" s="11" t="n"/>
      <c r="W60" s="11">
        <f>IF(A60="","",MAX(0,K60+U60-V60))</f>
        <v/>
      </c>
      <c r="X60" s="13">
        <f>IF(A60="","",IF(P60="Vollständig bezahlt","Erledigt",IF(M60&gt;30,"Rechtliche Prüfung",IF(M60&gt;14,"2. Mahnung","1. Aufforderung"))))</f>
        <v/>
      </c>
      <c r="Y60" s="13" t="n"/>
      <c r="Z60" s="16" t="n"/>
      <c r="AA60" s="13">
        <f>IF(A60="","",IF(Q60="Ja",IF(TODAY()&gt;S60,"Rate überfällig","Ratenplan aktiv"),"Keine Ratenzahlung"))</f>
        <v/>
      </c>
      <c r="AB60" s="12">
        <f>IF(A60="","",IFERROR(VLOOKUP(X60,'Übersicht'!$N$16:$O$19,2,FALSE),""))</f>
        <v/>
      </c>
    </row>
    <row r="61">
      <c r="A61" s="10" t="n"/>
      <c r="B61" s="14" t="n"/>
      <c r="C61" s="14" t="n"/>
      <c r="D61" s="10" t="n"/>
      <c r="E61" s="15" t="n"/>
      <c r="F61" s="15" t="n"/>
      <c r="G61" s="10" t="n"/>
      <c r="H61" s="7" t="n"/>
      <c r="I61" s="7" t="n"/>
      <c r="J61" s="7" t="n"/>
      <c r="K61" s="7">
        <f>IF(A61="","",MAX(0,I61-J61))</f>
        <v/>
      </c>
      <c r="L61" s="15" t="n"/>
      <c r="M61" s="8">
        <f>IF(A61="","",IF(AND(K61&gt;0,TODAY()&gt;L61),TODAY()-L61,0))</f>
        <v/>
      </c>
      <c r="N61" s="15" t="n"/>
      <c r="O61" s="8" t="n"/>
      <c r="P61" s="10" t="n"/>
      <c r="Q61" s="10" t="n"/>
      <c r="R61" s="7" t="n"/>
      <c r="S61" s="15" t="n"/>
      <c r="T61" s="15" t="n"/>
      <c r="U61" s="7" t="n"/>
      <c r="V61" s="7" t="n"/>
      <c r="W61" s="7">
        <f>IF(A61="","",MAX(0,K61+U61-V61))</f>
        <v/>
      </c>
      <c r="X61" s="10">
        <f>IF(A61="","",IF(P61="Vollständig bezahlt","Erledigt",IF(M61&gt;30,"Rechtliche Prüfung",IF(M61&gt;14,"2. Mahnung","1. Aufforderung"))))</f>
        <v/>
      </c>
      <c r="Y61" s="10" t="n"/>
      <c r="Z61" s="14" t="n"/>
      <c r="AA61" s="10">
        <f>IF(A61="","",IF(Q61="Ja",IF(TODAY()&gt;S61,"Rate überfällig","Ratenplan aktiv"),"Keine Ratenzahlung"))</f>
        <v/>
      </c>
      <c r="AB61" s="8">
        <f>IF(A61="","",IFERROR(VLOOKUP(X61,'Übersicht'!$N$16:$O$19,2,FALSE),""))</f>
        <v/>
      </c>
    </row>
    <row r="62">
      <c r="A62" s="13" t="n"/>
      <c r="B62" s="16" t="n"/>
      <c r="C62" s="16" t="n"/>
      <c r="D62" s="13" t="n"/>
      <c r="E62" s="17" t="n"/>
      <c r="F62" s="17" t="n"/>
      <c r="G62" s="13" t="n"/>
      <c r="H62" s="11" t="n"/>
      <c r="I62" s="11" t="n"/>
      <c r="J62" s="11" t="n"/>
      <c r="K62" s="11">
        <f>IF(A62="","",MAX(0,I62-J62))</f>
        <v/>
      </c>
      <c r="L62" s="17" t="n"/>
      <c r="M62" s="12">
        <f>IF(A62="","",IF(AND(K62&gt;0,TODAY()&gt;L62),TODAY()-L62,0))</f>
        <v/>
      </c>
      <c r="N62" s="17" t="n"/>
      <c r="O62" s="12" t="n"/>
      <c r="P62" s="13" t="n"/>
      <c r="Q62" s="13" t="n"/>
      <c r="R62" s="11" t="n"/>
      <c r="S62" s="17" t="n"/>
      <c r="T62" s="17" t="n"/>
      <c r="U62" s="11" t="n"/>
      <c r="V62" s="11" t="n"/>
      <c r="W62" s="11">
        <f>IF(A62="","",MAX(0,K62+U62-V62))</f>
        <v/>
      </c>
      <c r="X62" s="13">
        <f>IF(A62="","",IF(P62="Vollständig bezahlt","Erledigt",IF(M62&gt;30,"Rechtliche Prüfung",IF(M62&gt;14,"2. Mahnung","1. Aufforderung"))))</f>
        <v/>
      </c>
      <c r="Y62" s="13" t="n"/>
      <c r="Z62" s="16" t="n"/>
      <c r="AA62" s="13">
        <f>IF(A62="","",IF(Q62="Ja",IF(TODAY()&gt;S62,"Rate überfällig","Ratenplan aktiv"),"Keine Ratenzahlung"))</f>
        <v/>
      </c>
      <c r="AB62" s="12">
        <f>IF(A62="","",IFERROR(VLOOKUP(X62,'Übersicht'!$N$16:$O$19,2,FALSE),""))</f>
        <v/>
      </c>
    </row>
    <row r="63">
      <c r="A63" s="10" t="n"/>
      <c r="B63" s="14" t="n"/>
      <c r="C63" s="14" t="n"/>
      <c r="D63" s="10" t="n"/>
      <c r="E63" s="15" t="n"/>
      <c r="F63" s="15" t="n"/>
      <c r="G63" s="10" t="n"/>
      <c r="H63" s="7" t="n"/>
      <c r="I63" s="7" t="n"/>
      <c r="J63" s="7" t="n"/>
      <c r="K63" s="7">
        <f>IF(A63="","",MAX(0,I63-J63))</f>
        <v/>
      </c>
      <c r="L63" s="15" t="n"/>
      <c r="M63" s="8">
        <f>IF(A63="","",IF(AND(K63&gt;0,TODAY()&gt;L63),TODAY()-L63,0))</f>
        <v/>
      </c>
      <c r="N63" s="15" t="n"/>
      <c r="O63" s="8" t="n"/>
      <c r="P63" s="10" t="n"/>
      <c r="Q63" s="10" t="n"/>
      <c r="R63" s="7" t="n"/>
      <c r="S63" s="15" t="n"/>
      <c r="T63" s="15" t="n"/>
      <c r="U63" s="7" t="n"/>
      <c r="V63" s="7" t="n"/>
      <c r="W63" s="7">
        <f>IF(A63="","",MAX(0,K63+U63-V63))</f>
        <v/>
      </c>
      <c r="X63" s="10">
        <f>IF(A63="","",IF(P63="Vollständig bezahlt","Erledigt",IF(M63&gt;30,"Rechtliche Prüfung",IF(M63&gt;14,"2. Mahnung","1. Aufforderung"))))</f>
        <v/>
      </c>
      <c r="Y63" s="10" t="n"/>
      <c r="Z63" s="14" t="n"/>
      <c r="AA63" s="10">
        <f>IF(A63="","",IF(Q63="Ja",IF(TODAY()&gt;S63,"Rate überfällig","Ratenplan aktiv"),"Keine Ratenzahlung"))</f>
        <v/>
      </c>
      <c r="AB63" s="8">
        <f>IF(A63="","",IFERROR(VLOOKUP(X63,'Übersicht'!$N$16:$O$19,2,FALSE),""))</f>
        <v/>
      </c>
    </row>
    <row r="64">
      <c r="A64" s="13" t="n"/>
      <c r="B64" s="16" t="n"/>
      <c r="C64" s="16" t="n"/>
      <c r="D64" s="13" t="n"/>
      <c r="E64" s="17" t="n"/>
      <c r="F64" s="17" t="n"/>
      <c r="G64" s="13" t="n"/>
      <c r="H64" s="11" t="n"/>
      <c r="I64" s="11" t="n"/>
      <c r="J64" s="11" t="n"/>
      <c r="K64" s="11">
        <f>IF(A64="","",MAX(0,I64-J64))</f>
        <v/>
      </c>
      <c r="L64" s="17" t="n"/>
      <c r="M64" s="12">
        <f>IF(A64="","",IF(AND(K64&gt;0,TODAY()&gt;L64),TODAY()-L64,0))</f>
        <v/>
      </c>
      <c r="N64" s="17" t="n"/>
      <c r="O64" s="12" t="n"/>
      <c r="P64" s="13" t="n"/>
      <c r="Q64" s="13" t="n"/>
      <c r="R64" s="11" t="n"/>
      <c r="S64" s="17" t="n"/>
      <c r="T64" s="17" t="n"/>
      <c r="U64" s="11" t="n"/>
      <c r="V64" s="11" t="n"/>
      <c r="W64" s="11">
        <f>IF(A64="","",MAX(0,K64+U64-V64))</f>
        <v/>
      </c>
      <c r="X64" s="13">
        <f>IF(A64="","",IF(P64="Vollständig bezahlt","Erledigt",IF(M64&gt;30,"Rechtliche Prüfung",IF(M64&gt;14,"2. Mahnung","1. Aufforderung"))))</f>
        <v/>
      </c>
      <c r="Y64" s="13" t="n"/>
      <c r="Z64" s="16" t="n"/>
      <c r="AA64" s="13">
        <f>IF(A64="","",IF(Q64="Ja",IF(TODAY()&gt;S64,"Rate überfällig","Ratenplan aktiv"),"Keine Ratenzahlung"))</f>
        <v/>
      </c>
      <c r="AB64" s="12">
        <f>IF(A64="","",IFERROR(VLOOKUP(X64,'Übersicht'!$N$16:$O$19,2,FALSE),""))</f>
        <v/>
      </c>
    </row>
    <row r="65">
      <c r="A65" s="10" t="n"/>
      <c r="B65" s="14" t="n"/>
      <c r="C65" s="14" t="n"/>
      <c r="D65" s="10" t="n"/>
      <c r="E65" s="15" t="n"/>
      <c r="F65" s="15" t="n"/>
      <c r="G65" s="10" t="n"/>
      <c r="H65" s="7" t="n"/>
      <c r="I65" s="7" t="n"/>
      <c r="J65" s="7" t="n"/>
      <c r="K65" s="7">
        <f>IF(A65="","",MAX(0,I65-J65))</f>
        <v/>
      </c>
      <c r="L65" s="15" t="n"/>
      <c r="M65" s="8">
        <f>IF(A65="","",IF(AND(K65&gt;0,TODAY()&gt;L65),TODAY()-L65,0))</f>
        <v/>
      </c>
      <c r="N65" s="15" t="n"/>
      <c r="O65" s="8" t="n"/>
      <c r="P65" s="10" t="n"/>
      <c r="Q65" s="10" t="n"/>
      <c r="R65" s="7" t="n"/>
      <c r="S65" s="15" t="n"/>
      <c r="T65" s="15" t="n"/>
      <c r="U65" s="7" t="n"/>
      <c r="V65" s="7" t="n"/>
      <c r="W65" s="7">
        <f>IF(A65="","",MAX(0,K65+U65-V65))</f>
        <v/>
      </c>
      <c r="X65" s="10">
        <f>IF(A65="","",IF(P65="Vollständig bezahlt","Erledigt",IF(M65&gt;30,"Rechtliche Prüfung",IF(M65&gt;14,"2. Mahnung","1. Aufforderung"))))</f>
        <v/>
      </c>
      <c r="Y65" s="10" t="n"/>
      <c r="Z65" s="14" t="n"/>
      <c r="AA65" s="10">
        <f>IF(A65="","",IF(Q65="Ja",IF(TODAY()&gt;S65,"Rate überfällig","Ratenplan aktiv"),"Keine Ratenzahlung"))</f>
        <v/>
      </c>
      <c r="AB65" s="8">
        <f>IF(A65="","",IFERROR(VLOOKUP(X65,'Übersicht'!$N$16:$O$19,2,FALSE),""))</f>
        <v/>
      </c>
    </row>
    <row r="66">
      <c r="A66" s="13" t="n"/>
      <c r="B66" s="16" t="n"/>
      <c r="C66" s="16" t="n"/>
      <c r="D66" s="13" t="n"/>
      <c r="E66" s="17" t="n"/>
      <c r="F66" s="17" t="n"/>
      <c r="G66" s="13" t="n"/>
      <c r="H66" s="11" t="n"/>
      <c r="I66" s="11" t="n"/>
      <c r="J66" s="11" t="n"/>
      <c r="K66" s="11">
        <f>IF(A66="","",MAX(0,I66-J66))</f>
        <v/>
      </c>
      <c r="L66" s="17" t="n"/>
      <c r="M66" s="12">
        <f>IF(A66="","",IF(AND(K66&gt;0,TODAY()&gt;L66),TODAY()-L66,0))</f>
        <v/>
      </c>
      <c r="N66" s="17" t="n"/>
      <c r="O66" s="12" t="n"/>
      <c r="P66" s="13" t="n"/>
      <c r="Q66" s="13" t="n"/>
      <c r="R66" s="11" t="n"/>
      <c r="S66" s="17" t="n"/>
      <c r="T66" s="17" t="n"/>
      <c r="U66" s="11" t="n"/>
      <c r="V66" s="11" t="n"/>
      <c r="W66" s="11">
        <f>IF(A66="","",MAX(0,K66+U66-V66))</f>
        <v/>
      </c>
      <c r="X66" s="13">
        <f>IF(A66="","",IF(P66="Vollständig bezahlt","Erledigt",IF(M66&gt;30,"Rechtliche Prüfung",IF(M66&gt;14,"2. Mahnung","1. Aufforderung"))))</f>
        <v/>
      </c>
      <c r="Y66" s="13" t="n"/>
      <c r="Z66" s="16" t="n"/>
      <c r="AA66" s="13">
        <f>IF(A66="","",IF(Q66="Ja",IF(TODAY()&gt;S66,"Rate überfällig","Ratenplan aktiv"),"Keine Ratenzahlung"))</f>
        <v/>
      </c>
      <c r="AB66" s="12">
        <f>IF(A66="","",IFERROR(VLOOKUP(X66,'Übersicht'!$N$16:$O$19,2,FALSE),""))</f>
        <v/>
      </c>
    </row>
    <row r="67">
      <c r="A67" s="10" t="n"/>
      <c r="B67" s="14" t="n"/>
      <c r="C67" s="14" t="n"/>
      <c r="D67" s="10" t="n"/>
      <c r="E67" s="15" t="n"/>
      <c r="F67" s="15" t="n"/>
      <c r="G67" s="10" t="n"/>
      <c r="H67" s="7" t="n"/>
      <c r="I67" s="7" t="n"/>
      <c r="J67" s="7" t="n"/>
      <c r="K67" s="7">
        <f>IF(A67="","",MAX(0,I67-J67))</f>
        <v/>
      </c>
      <c r="L67" s="15" t="n"/>
      <c r="M67" s="8">
        <f>IF(A67="","",IF(AND(K67&gt;0,TODAY()&gt;L67),TODAY()-L67,0))</f>
        <v/>
      </c>
      <c r="N67" s="15" t="n"/>
      <c r="O67" s="8" t="n"/>
      <c r="P67" s="10" t="n"/>
      <c r="Q67" s="10" t="n"/>
      <c r="R67" s="7" t="n"/>
      <c r="S67" s="15" t="n"/>
      <c r="T67" s="15" t="n"/>
      <c r="U67" s="7" t="n"/>
      <c r="V67" s="7" t="n"/>
      <c r="W67" s="7">
        <f>IF(A67="","",MAX(0,K67+U67-V67))</f>
        <v/>
      </c>
      <c r="X67" s="10">
        <f>IF(A67="","",IF(P67="Vollständig bezahlt","Erledigt",IF(M67&gt;30,"Rechtliche Prüfung",IF(M67&gt;14,"2. Mahnung","1. Aufforderung"))))</f>
        <v/>
      </c>
      <c r="Y67" s="10" t="n"/>
      <c r="Z67" s="14" t="n"/>
      <c r="AA67" s="10">
        <f>IF(A67="","",IF(Q67="Ja",IF(TODAY()&gt;S67,"Rate überfällig","Ratenplan aktiv"),"Keine Ratenzahlung"))</f>
        <v/>
      </c>
      <c r="AB67" s="8">
        <f>IF(A67="","",IFERROR(VLOOKUP(X67,'Übersicht'!$N$16:$O$19,2,FALSE),""))</f>
        <v/>
      </c>
    </row>
    <row r="68">
      <c r="A68" s="13" t="n"/>
      <c r="B68" s="16" t="n"/>
      <c r="C68" s="16" t="n"/>
      <c r="D68" s="13" t="n"/>
      <c r="E68" s="17" t="n"/>
      <c r="F68" s="17" t="n"/>
      <c r="G68" s="13" t="n"/>
      <c r="H68" s="11" t="n"/>
      <c r="I68" s="11" t="n"/>
      <c r="J68" s="11" t="n"/>
      <c r="K68" s="11">
        <f>IF(A68="","",MAX(0,I68-J68))</f>
        <v/>
      </c>
      <c r="L68" s="17" t="n"/>
      <c r="M68" s="12">
        <f>IF(A68="","",IF(AND(K68&gt;0,TODAY()&gt;L68),TODAY()-L68,0))</f>
        <v/>
      </c>
      <c r="N68" s="17" t="n"/>
      <c r="O68" s="12" t="n"/>
      <c r="P68" s="13" t="n"/>
      <c r="Q68" s="13" t="n"/>
      <c r="R68" s="11" t="n"/>
      <c r="S68" s="17" t="n"/>
      <c r="T68" s="17" t="n"/>
      <c r="U68" s="11" t="n"/>
      <c r="V68" s="11" t="n"/>
      <c r="W68" s="11">
        <f>IF(A68="","",MAX(0,K68+U68-V68))</f>
        <v/>
      </c>
      <c r="X68" s="13">
        <f>IF(A68="","",IF(P68="Vollständig bezahlt","Erledigt",IF(M68&gt;30,"Rechtliche Prüfung",IF(M68&gt;14,"2. Mahnung","1. Aufforderung"))))</f>
        <v/>
      </c>
      <c r="Y68" s="13" t="n"/>
      <c r="Z68" s="16" t="n"/>
      <c r="AA68" s="13">
        <f>IF(A68="","",IF(Q68="Ja",IF(TODAY()&gt;S68,"Rate überfällig","Ratenplan aktiv"),"Keine Ratenzahlung"))</f>
        <v/>
      </c>
      <c r="AB68" s="12">
        <f>IF(A68="","",IFERROR(VLOOKUP(X68,'Übersicht'!$N$16:$O$19,2,FALSE),""))</f>
        <v/>
      </c>
    </row>
    <row r="69">
      <c r="A69" s="10" t="n"/>
      <c r="B69" s="14" t="n"/>
      <c r="C69" s="14" t="n"/>
      <c r="D69" s="10" t="n"/>
      <c r="E69" s="15" t="n"/>
      <c r="F69" s="15" t="n"/>
      <c r="G69" s="10" t="n"/>
      <c r="H69" s="7" t="n"/>
      <c r="I69" s="7" t="n"/>
      <c r="J69" s="7" t="n"/>
      <c r="K69" s="7">
        <f>IF(A69="","",MAX(0,I69-J69))</f>
        <v/>
      </c>
      <c r="L69" s="15" t="n"/>
      <c r="M69" s="8">
        <f>IF(A69="","",IF(AND(K69&gt;0,TODAY()&gt;L69),TODAY()-L69,0))</f>
        <v/>
      </c>
      <c r="N69" s="15" t="n"/>
      <c r="O69" s="8" t="n"/>
      <c r="P69" s="10" t="n"/>
      <c r="Q69" s="10" t="n"/>
      <c r="R69" s="7" t="n"/>
      <c r="S69" s="15" t="n"/>
      <c r="T69" s="15" t="n"/>
      <c r="U69" s="7" t="n"/>
      <c r="V69" s="7" t="n"/>
      <c r="W69" s="7">
        <f>IF(A69="","",MAX(0,K69+U69-V69))</f>
        <v/>
      </c>
      <c r="X69" s="10">
        <f>IF(A69="","",IF(P69="Vollständig bezahlt","Erledigt",IF(M69&gt;30,"Rechtliche Prüfung",IF(M69&gt;14,"2. Mahnung","1. Aufforderung"))))</f>
        <v/>
      </c>
      <c r="Y69" s="10" t="n"/>
      <c r="Z69" s="14" t="n"/>
      <c r="AA69" s="10">
        <f>IF(A69="","",IF(Q69="Ja",IF(TODAY()&gt;S69,"Rate überfällig","Ratenplan aktiv"),"Keine Ratenzahlung"))</f>
        <v/>
      </c>
      <c r="AB69" s="8">
        <f>IF(A69="","",IFERROR(VLOOKUP(X69,'Übersicht'!$N$16:$O$19,2,FALSE),""))</f>
        <v/>
      </c>
    </row>
    <row r="70">
      <c r="A70" s="13" t="n"/>
      <c r="B70" s="16" t="n"/>
      <c r="C70" s="16" t="n"/>
      <c r="D70" s="13" t="n"/>
      <c r="E70" s="17" t="n"/>
      <c r="F70" s="17" t="n"/>
      <c r="G70" s="13" t="n"/>
      <c r="H70" s="11" t="n"/>
      <c r="I70" s="11" t="n"/>
      <c r="J70" s="11" t="n"/>
      <c r="K70" s="11">
        <f>IF(A70="","",MAX(0,I70-J70))</f>
        <v/>
      </c>
      <c r="L70" s="17" t="n"/>
      <c r="M70" s="12">
        <f>IF(A70="","",IF(AND(K70&gt;0,TODAY()&gt;L70),TODAY()-L70,0))</f>
        <v/>
      </c>
      <c r="N70" s="17" t="n"/>
      <c r="O70" s="12" t="n"/>
      <c r="P70" s="13" t="n"/>
      <c r="Q70" s="13" t="n"/>
      <c r="R70" s="11" t="n"/>
      <c r="S70" s="17" t="n"/>
      <c r="T70" s="17" t="n"/>
      <c r="U70" s="11" t="n"/>
      <c r="V70" s="11" t="n"/>
      <c r="W70" s="11">
        <f>IF(A70="","",MAX(0,K70+U70-V70))</f>
        <v/>
      </c>
      <c r="X70" s="13">
        <f>IF(A70="","",IF(P70="Vollständig bezahlt","Erledigt",IF(M70&gt;30,"Rechtliche Prüfung",IF(M70&gt;14,"2. Mahnung","1. Aufforderung"))))</f>
        <v/>
      </c>
      <c r="Y70" s="13" t="n"/>
      <c r="Z70" s="16" t="n"/>
      <c r="AA70" s="13">
        <f>IF(A70="","",IF(Q70="Ja",IF(TODAY()&gt;S70,"Rate überfällig","Ratenplan aktiv"),"Keine Ratenzahlung"))</f>
        <v/>
      </c>
      <c r="AB70" s="12">
        <f>IF(A70="","",IFERROR(VLOOKUP(X70,'Übersicht'!$N$16:$O$19,2,FALSE),""))</f>
        <v/>
      </c>
    </row>
    <row r="71">
      <c r="A71" s="10" t="n"/>
      <c r="B71" s="14" t="n"/>
      <c r="C71" s="14" t="n"/>
      <c r="D71" s="10" t="n"/>
      <c r="E71" s="15" t="n"/>
      <c r="F71" s="15" t="n"/>
      <c r="G71" s="10" t="n"/>
      <c r="H71" s="7" t="n"/>
      <c r="I71" s="7" t="n"/>
      <c r="J71" s="7" t="n"/>
      <c r="K71" s="7">
        <f>IF(A71="","",MAX(0,I71-J71))</f>
        <v/>
      </c>
      <c r="L71" s="15" t="n"/>
      <c r="M71" s="8">
        <f>IF(A71="","",IF(AND(K71&gt;0,TODAY()&gt;L71),TODAY()-L71,0))</f>
        <v/>
      </c>
      <c r="N71" s="15" t="n"/>
      <c r="O71" s="8" t="n"/>
      <c r="P71" s="10" t="n"/>
      <c r="Q71" s="10" t="n"/>
      <c r="R71" s="7" t="n"/>
      <c r="S71" s="15" t="n"/>
      <c r="T71" s="15" t="n"/>
      <c r="U71" s="7" t="n"/>
      <c r="V71" s="7" t="n"/>
      <c r="W71" s="7">
        <f>IF(A71="","",MAX(0,K71+U71-V71))</f>
        <v/>
      </c>
      <c r="X71" s="10">
        <f>IF(A71="","",IF(P71="Vollständig bezahlt","Erledigt",IF(M71&gt;30,"Rechtliche Prüfung",IF(M71&gt;14,"2. Mahnung","1. Aufforderung"))))</f>
        <v/>
      </c>
      <c r="Y71" s="10" t="n"/>
      <c r="Z71" s="14" t="n"/>
      <c r="AA71" s="10">
        <f>IF(A71="","",IF(Q71="Ja",IF(TODAY()&gt;S71,"Rate überfällig","Ratenplan aktiv"),"Keine Ratenzahlung"))</f>
        <v/>
      </c>
      <c r="AB71" s="8">
        <f>IF(A71="","",IFERROR(VLOOKUP(X71,'Übersicht'!$N$16:$O$19,2,FALSE),""))</f>
        <v/>
      </c>
    </row>
    <row r="72">
      <c r="A72" s="13" t="n"/>
      <c r="B72" s="16" t="n"/>
      <c r="C72" s="16" t="n"/>
      <c r="D72" s="13" t="n"/>
      <c r="E72" s="17" t="n"/>
      <c r="F72" s="17" t="n"/>
      <c r="G72" s="13" t="n"/>
      <c r="H72" s="11" t="n"/>
      <c r="I72" s="11" t="n"/>
      <c r="J72" s="11" t="n"/>
      <c r="K72" s="11">
        <f>IF(A72="","",MAX(0,I72-J72))</f>
        <v/>
      </c>
      <c r="L72" s="17" t="n"/>
      <c r="M72" s="12">
        <f>IF(A72="","",IF(AND(K72&gt;0,TODAY()&gt;L72),TODAY()-L72,0))</f>
        <v/>
      </c>
      <c r="N72" s="17" t="n"/>
      <c r="O72" s="12" t="n"/>
      <c r="P72" s="13" t="n"/>
      <c r="Q72" s="13" t="n"/>
      <c r="R72" s="11" t="n"/>
      <c r="S72" s="17" t="n"/>
      <c r="T72" s="17" t="n"/>
      <c r="U72" s="11" t="n"/>
      <c r="V72" s="11" t="n"/>
      <c r="W72" s="11">
        <f>IF(A72="","",MAX(0,K72+U72-V72))</f>
        <v/>
      </c>
      <c r="X72" s="13">
        <f>IF(A72="","",IF(P72="Vollständig bezahlt","Erledigt",IF(M72&gt;30,"Rechtliche Prüfung",IF(M72&gt;14,"2. Mahnung","1. Aufforderung"))))</f>
        <v/>
      </c>
      <c r="Y72" s="13" t="n"/>
      <c r="Z72" s="16" t="n"/>
      <c r="AA72" s="13">
        <f>IF(A72="","",IF(Q72="Ja",IF(TODAY()&gt;S72,"Rate überfällig","Ratenplan aktiv"),"Keine Ratenzahlung"))</f>
        <v/>
      </c>
      <c r="AB72" s="12">
        <f>IF(A72="","",IFERROR(VLOOKUP(X72,'Übersicht'!$N$16:$O$19,2,FALSE),""))</f>
        <v/>
      </c>
    </row>
    <row r="73">
      <c r="A73" s="10" t="n"/>
      <c r="B73" s="14" t="n"/>
      <c r="C73" s="14" t="n"/>
      <c r="D73" s="10" t="n"/>
      <c r="E73" s="15" t="n"/>
      <c r="F73" s="15" t="n"/>
      <c r="G73" s="10" t="n"/>
      <c r="H73" s="7" t="n"/>
      <c r="I73" s="7" t="n"/>
      <c r="J73" s="7" t="n"/>
      <c r="K73" s="7">
        <f>IF(A73="","",MAX(0,I73-J73))</f>
        <v/>
      </c>
      <c r="L73" s="15" t="n"/>
      <c r="M73" s="8">
        <f>IF(A73="","",IF(AND(K73&gt;0,TODAY()&gt;L73),TODAY()-L73,0))</f>
        <v/>
      </c>
      <c r="N73" s="15" t="n"/>
      <c r="O73" s="8" t="n"/>
      <c r="P73" s="10" t="n"/>
      <c r="Q73" s="10" t="n"/>
      <c r="R73" s="7" t="n"/>
      <c r="S73" s="15" t="n"/>
      <c r="T73" s="15" t="n"/>
      <c r="U73" s="7" t="n"/>
      <c r="V73" s="7" t="n"/>
      <c r="W73" s="7">
        <f>IF(A73="","",MAX(0,K73+U73-V73))</f>
        <v/>
      </c>
      <c r="X73" s="10">
        <f>IF(A73="","",IF(P73="Vollständig bezahlt","Erledigt",IF(M73&gt;30,"Rechtliche Prüfung",IF(M73&gt;14,"2. Mahnung","1. Aufforderung"))))</f>
        <v/>
      </c>
      <c r="Y73" s="10" t="n"/>
      <c r="Z73" s="14" t="n"/>
      <c r="AA73" s="10">
        <f>IF(A73="","",IF(Q73="Ja",IF(TODAY()&gt;S73,"Rate überfällig","Ratenplan aktiv"),"Keine Ratenzahlung"))</f>
        <v/>
      </c>
      <c r="AB73" s="8">
        <f>IF(A73="","",IFERROR(VLOOKUP(X73,'Übersicht'!$N$16:$O$19,2,FALSE),""))</f>
        <v/>
      </c>
    </row>
    <row r="74">
      <c r="A74" s="13" t="n"/>
      <c r="B74" s="16" t="n"/>
      <c r="C74" s="16" t="n"/>
      <c r="D74" s="13" t="n"/>
      <c r="E74" s="17" t="n"/>
      <c r="F74" s="17" t="n"/>
      <c r="G74" s="13" t="n"/>
      <c r="H74" s="11" t="n"/>
      <c r="I74" s="11" t="n"/>
      <c r="J74" s="11" t="n"/>
      <c r="K74" s="11">
        <f>IF(A74="","",MAX(0,I74-J74))</f>
        <v/>
      </c>
      <c r="L74" s="17" t="n"/>
      <c r="M74" s="12">
        <f>IF(A74="","",IF(AND(K74&gt;0,TODAY()&gt;L74),TODAY()-L74,0))</f>
        <v/>
      </c>
      <c r="N74" s="17" t="n"/>
      <c r="O74" s="12" t="n"/>
      <c r="P74" s="13" t="n"/>
      <c r="Q74" s="13" t="n"/>
      <c r="R74" s="11" t="n"/>
      <c r="S74" s="17" t="n"/>
      <c r="T74" s="17" t="n"/>
      <c r="U74" s="11" t="n"/>
      <c r="V74" s="11" t="n"/>
      <c r="W74" s="11">
        <f>IF(A74="","",MAX(0,K74+U74-V74))</f>
        <v/>
      </c>
      <c r="X74" s="13">
        <f>IF(A74="","",IF(P74="Vollständig bezahlt","Erledigt",IF(M74&gt;30,"Rechtliche Prüfung",IF(M74&gt;14,"2. Mahnung","1. Aufforderung"))))</f>
        <v/>
      </c>
      <c r="Y74" s="13" t="n"/>
      <c r="Z74" s="16" t="n"/>
      <c r="AA74" s="13">
        <f>IF(A74="","",IF(Q74="Ja",IF(TODAY()&gt;S74,"Rate überfällig","Ratenplan aktiv"),"Keine Ratenzahlung"))</f>
        <v/>
      </c>
      <c r="AB74" s="12">
        <f>IF(A74="","",IFERROR(VLOOKUP(X74,'Übersicht'!$N$16:$O$19,2,FALSE),""))</f>
        <v/>
      </c>
    </row>
    <row r="75">
      <c r="A75" s="10" t="n"/>
      <c r="B75" s="14" t="n"/>
      <c r="C75" s="14" t="n"/>
      <c r="D75" s="10" t="n"/>
      <c r="E75" s="15" t="n"/>
      <c r="F75" s="15" t="n"/>
      <c r="G75" s="10" t="n"/>
      <c r="H75" s="7" t="n"/>
      <c r="I75" s="7" t="n"/>
      <c r="J75" s="7" t="n"/>
      <c r="K75" s="7">
        <f>IF(A75="","",MAX(0,I75-J75))</f>
        <v/>
      </c>
      <c r="L75" s="15" t="n"/>
      <c r="M75" s="8">
        <f>IF(A75="","",IF(AND(K75&gt;0,TODAY()&gt;L75),TODAY()-L75,0))</f>
        <v/>
      </c>
      <c r="N75" s="15" t="n"/>
      <c r="O75" s="8" t="n"/>
      <c r="P75" s="10" t="n"/>
      <c r="Q75" s="10" t="n"/>
      <c r="R75" s="7" t="n"/>
      <c r="S75" s="15" t="n"/>
      <c r="T75" s="15" t="n"/>
      <c r="U75" s="7" t="n"/>
      <c r="V75" s="7" t="n"/>
      <c r="W75" s="7">
        <f>IF(A75="","",MAX(0,K75+U75-V75))</f>
        <v/>
      </c>
      <c r="X75" s="10">
        <f>IF(A75="","",IF(P75="Vollständig bezahlt","Erledigt",IF(M75&gt;30,"Rechtliche Prüfung",IF(M75&gt;14,"2. Mahnung","1. Aufforderung"))))</f>
        <v/>
      </c>
      <c r="Y75" s="10" t="n"/>
      <c r="Z75" s="14" t="n"/>
      <c r="AA75" s="10">
        <f>IF(A75="","",IF(Q75="Ja",IF(TODAY()&gt;S75,"Rate überfällig","Ratenplan aktiv"),"Keine Ratenzahlung"))</f>
        <v/>
      </c>
      <c r="AB75" s="8">
        <f>IF(A75="","",IFERROR(VLOOKUP(X75,'Übersicht'!$N$16:$O$19,2,FALSE),""))</f>
        <v/>
      </c>
    </row>
    <row r="76">
      <c r="A76" s="13" t="n"/>
      <c r="B76" s="16" t="n"/>
      <c r="C76" s="16" t="n"/>
      <c r="D76" s="13" t="n"/>
      <c r="E76" s="17" t="n"/>
      <c r="F76" s="17" t="n"/>
      <c r="G76" s="13" t="n"/>
      <c r="H76" s="11" t="n"/>
      <c r="I76" s="11" t="n"/>
      <c r="J76" s="11" t="n"/>
      <c r="K76" s="11">
        <f>IF(A76="","",MAX(0,I76-J76))</f>
        <v/>
      </c>
      <c r="L76" s="17" t="n"/>
      <c r="M76" s="12">
        <f>IF(A76="","",IF(AND(K76&gt;0,TODAY()&gt;L76),TODAY()-L76,0))</f>
        <v/>
      </c>
      <c r="N76" s="17" t="n"/>
      <c r="O76" s="12" t="n"/>
      <c r="P76" s="13" t="n"/>
      <c r="Q76" s="13" t="n"/>
      <c r="R76" s="11" t="n"/>
      <c r="S76" s="17" t="n"/>
      <c r="T76" s="17" t="n"/>
      <c r="U76" s="11" t="n"/>
      <c r="V76" s="11" t="n"/>
      <c r="W76" s="11">
        <f>IF(A76="","",MAX(0,K76+U76-V76))</f>
        <v/>
      </c>
      <c r="X76" s="13">
        <f>IF(A76="","",IF(P76="Vollständig bezahlt","Erledigt",IF(M76&gt;30,"Rechtliche Prüfung",IF(M76&gt;14,"2. Mahnung","1. Aufforderung"))))</f>
        <v/>
      </c>
      <c r="Y76" s="13" t="n"/>
      <c r="Z76" s="16" t="n"/>
      <c r="AA76" s="13">
        <f>IF(A76="","",IF(Q76="Ja",IF(TODAY()&gt;S76,"Rate überfällig","Ratenplan aktiv"),"Keine Ratenzahlung"))</f>
        <v/>
      </c>
      <c r="AB76" s="12">
        <f>IF(A76="","",IFERROR(VLOOKUP(X76,'Übersicht'!$N$16:$O$19,2,FALSE),""))</f>
        <v/>
      </c>
    </row>
    <row r="77">
      <c r="A77" s="10" t="n"/>
      <c r="B77" s="14" t="n"/>
      <c r="C77" s="14" t="n"/>
      <c r="D77" s="10" t="n"/>
      <c r="E77" s="15" t="n"/>
      <c r="F77" s="15" t="n"/>
      <c r="G77" s="10" t="n"/>
      <c r="H77" s="7" t="n"/>
      <c r="I77" s="7" t="n"/>
      <c r="J77" s="7" t="n"/>
      <c r="K77" s="7">
        <f>IF(A77="","",MAX(0,I77-J77))</f>
        <v/>
      </c>
      <c r="L77" s="15" t="n"/>
      <c r="M77" s="8">
        <f>IF(A77="","",IF(AND(K77&gt;0,TODAY()&gt;L77),TODAY()-L77,0))</f>
        <v/>
      </c>
      <c r="N77" s="15" t="n"/>
      <c r="O77" s="8" t="n"/>
      <c r="P77" s="10" t="n"/>
      <c r="Q77" s="10" t="n"/>
      <c r="R77" s="7" t="n"/>
      <c r="S77" s="15" t="n"/>
      <c r="T77" s="15" t="n"/>
      <c r="U77" s="7" t="n"/>
      <c r="V77" s="7" t="n"/>
      <c r="W77" s="7">
        <f>IF(A77="","",MAX(0,K77+U77-V77))</f>
        <v/>
      </c>
      <c r="X77" s="10">
        <f>IF(A77="","",IF(P77="Vollständig bezahlt","Erledigt",IF(M77&gt;30,"Rechtliche Prüfung",IF(M77&gt;14,"2. Mahnung","1. Aufforderung"))))</f>
        <v/>
      </c>
      <c r="Y77" s="10" t="n"/>
      <c r="Z77" s="14" t="n"/>
      <c r="AA77" s="10">
        <f>IF(A77="","",IF(Q77="Ja",IF(TODAY()&gt;S77,"Rate überfällig","Ratenplan aktiv"),"Keine Ratenzahlung"))</f>
        <v/>
      </c>
      <c r="AB77" s="8">
        <f>IF(A77="","",IFERROR(VLOOKUP(X77,'Übersicht'!$N$16:$O$19,2,FALSE),""))</f>
        <v/>
      </c>
    </row>
    <row r="78">
      <c r="A78" s="13" t="n"/>
      <c r="B78" s="16" t="n"/>
      <c r="C78" s="16" t="n"/>
      <c r="D78" s="13" t="n"/>
      <c r="E78" s="17" t="n"/>
      <c r="F78" s="17" t="n"/>
      <c r="G78" s="13" t="n"/>
      <c r="H78" s="11" t="n"/>
      <c r="I78" s="11" t="n"/>
      <c r="J78" s="11" t="n"/>
      <c r="K78" s="11">
        <f>IF(A78="","",MAX(0,I78-J78))</f>
        <v/>
      </c>
      <c r="L78" s="17" t="n"/>
      <c r="M78" s="12">
        <f>IF(A78="","",IF(AND(K78&gt;0,TODAY()&gt;L78),TODAY()-L78,0))</f>
        <v/>
      </c>
      <c r="N78" s="17" t="n"/>
      <c r="O78" s="12" t="n"/>
      <c r="P78" s="13" t="n"/>
      <c r="Q78" s="13" t="n"/>
      <c r="R78" s="11" t="n"/>
      <c r="S78" s="17" t="n"/>
      <c r="T78" s="17" t="n"/>
      <c r="U78" s="11" t="n"/>
      <c r="V78" s="11" t="n"/>
      <c r="W78" s="11">
        <f>IF(A78="","",MAX(0,K78+U78-V78))</f>
        <v/>
      </c>
      <c r="X78" s="13">
        <f>IF(A78="","",IF(P78="Vollständig bezahlt","Erledigt",IF(M78&gt;30,"Rechtliche Prüfung",IF(M78&gt;14,"2. Mahnung","1. Aufforderung"))))</f>
        <v/>
      </c>
      <c r="Y78" s="13" t="n"/>
      <c r="Z78" s="16" t="n"/>
      <c r="AA78" s="13">
        <f>IF(A78="","",IF(Q78="Ja",IF(TODAY()&gt;S78,"Rate überfällig","Ratenplan aktiv"),"Keine Ratenzahlung"))</f>
        <v/>
      </c>
      <c r="AB78" s="12">
        <f>IF(A78="","",IFERROR(VLOOKUP(X78,'Übersicht'!$N$16:$O$19,2,FALSE),""))</f>
        <v/>
      </c>
    </row>
    <row r="79">
      <c r="A79" s="10" t="n"/>
      <c r="B79" s="14" t="n"/>
      <c r="C79" s="14" t="n"/>
      <c r="D79" s="10" t="n"/>
      <c r="E79" s="15" t="n"/>
      <c r="F79" s="15" t="n"/>
      <c r="G79" s="10" t="n"/>
      <c r="H79" s="7" t="n"/>
      <c r="I79" s="7" t="n"/>
      <c r="J79" s="7" t="n"/>
      <c r="K79" s="7">
        <f>IF(A79="","",MAX(0,I79-J79))</f>
        <v/>
      </c>
      <c r="L79" s="15" t="n"/>
      <c r="M79" s="8">
        <f>IF(A79="","",IF(AND(K79&gt;0,TODAY()&gt;L79),TODAY()-L79,0))</f>
        <v/>
      </c>
      <c r="N79" s="15" t="n"/>
      <c r="O79" s="8" t="n"/>
      <c r="P79" s="10" t="n"/>
      <c r="Q79" s="10" t="n"/>
      <c r="R79" s="7" t="n"/>
      <c r="S79" s="15" t="n"/>
      <c r="T79" s="15" t="n"/>
      <c r="U79" s="7" t="n"/>
      <c r="V79" s="7" t="n"/>
      <c r="W79" s="7">
        <f>IF(A79="","",MAX(0,K79+U79-V79))</f>
        <v/>
      </c>
      <c r="X79" s="10">
        <f>IF(A79="","",IF(P79="Vollständig bezahlt","Erledigt",IF(M79&gt;30,"Rechtliche Prüfung",IF(M79&gt;14,"2. Mahnung","1. Aufforderung"))))</f>
        <v/>
      </c>
      <c r="Y79" s="10" t="n"/>
      <c r="Z79" s="14" t="n"/>
      <c r="AA79" s="10">
        <f>IF(A79="","",IF(Q79="Ja",IF(TODAY()&gt;S79,"Rate überfällig","Ratenplan aktiv"),"Keine Ratenzahlung"))</f>
        <v/>
      </c>
      <c r="AB79" s="8">
        <f>IF(A79="","",IFERROR(VLOOKUP(X79,'Übersicht'!$N$16:$O$19,2,FALSE),""))</f>
        <v/>
      </c>
    </row>
    <row r="80">
      <c r="A80" s="13" t="n"/>
      <c r="B80" s="16" t="n"/>
      <c r="C80" s="16" t="n"/>
      <c r="D80" s="13" t="n"/>
      <c r="E80" s="17" t="n"/>
      <c r="F80" s="17" t="n"/>
      <c r="G80" s="13" t="n"/>
      <c r="H80" s="11" t="n"/>
      <c r="I80" s="11" t="n"/>
      <c r="J80" s="11" t="n"/>
      <c r="K80" s="11">
        <f>IF(A80="","",MAX(0,I80-J80))</f>
        <v/>
      </c>
      <c r="L80" s="17" t="n"/>
      <c r="M80" s="12">
        <f>IF(A80="","",IF(AND(K80&gt;0,TODAY()&gt;L80),TODAY()-L80,0))</f>
        <v/>
      </c>
      <c r="N80" s="17" t="n"/>
      <c r="O80" s="12" t="n"/>
      <c r="P80" s="13" t="n"/>
      <c r="Q80" s="13" t="n"/>
      <c r="R80" s="11" t="n"/>
      <c r="S80" s="17" t="n"/>
      <c r="T80" s="17" t="n"/>
      <c r="U80" s="11" t="n"/>
      <c r="V80" s="11" t="n"/>
      <c r="W80" s="11">
        <f>IF(A80="","",MAX(0,K80+U80-V80))</f>
        <v/>
      </c>
      <c r="X80" s="13">
        <f>IF(A80="","",IF(P80="Vollständig bezahlt","Erledigt",IF(M80&gt;30,"Rechtliche Prüfung",IF(M80&gt;14,"2. Mahnung","1. Aufforderung"))))</f>
        <v/>
      </c>
      <c r="Y80" s="13" t="n"/>
      <c r="Z80" s="16" t="n"/>
      <c r="AA80" s="13">
        <f>IF(A80="","",IF(Q80="Ja",IF(TODAY()&gt;S80,"Rate überfällig","Ratenplan aktiv"),"Keine Ratenzahlung"))</f>
        <v/>
      </c>
      <c r="AB80" s="12">
        <f>IF(A80="","",IFERROR(VLOOKUP(X80,'Übersicht'!$N$16:$O$19,2,FALSE),""))</f>
        <v/>
      </c>
    </row>
    <row r="81">
      <c r="A81" s="10" t="n"/>
      <c r="B81" s="14" t="n"/>
      <c r="C81" s="14" t="n"/>
      <c r="D81" s="10" t="n"/>
      <c r="E81" s="15" t="n"/>
      <c r="F81" s="15" t="n"/>
      <c r="G81" s="10" t="n"/>
      <c r="H81" s="7" t="n"/>
      <c r="I81" s="7" t="n"/>
      <c r="J81" s="7" t="n"/>
      <c r="K81" s="7">
        <f>IF(A81="","",MAX(0,I81-J81))</f>
        <v/>
      </c>
      <c r="L81" s="15" t="n"/>
      <c r="M81" s="8">
        <f>IF(A81="","",IF(AND(K81&gt;0,TODAY()&gt;L81),TODAY()-L81,0))</f>
        <v/>
      </c>
      <c r="N81" s="15" t="n"/>
      <c r="O81" s="8" t="n"/>
      <c r="P81" s="10" t="n"/>
      <c r="Q81" s="10" t="n"/>
      <c r="R81" s="7" t="n"/>
      <c r="S81" s="15" t="n"/>
      <c r="T81" s="15" t="n"/>
      <c r="U81" s="7" t="n"/>
      <c r="V81" s="7" t="n"/>
      <c r="W81" s="7">
        <f>IF(A81="","",MAX(0,K81+U81-V81))</f>
        <v/>
      </c>
      <c r="X81" s="10">
        <f>IF(A81="","",IF(P81="Vollständig bezahlt","Erledigt",IF(M81&gt;30,"Rechtliche Prüfung",IF(M81&gt;14,"2. Mahnung","1. Aufforderung"))))</f>
        <v/>
      </c>
      <c r="Y81" s="10" t="n"/>
      <c r="Z81" s="14" t="n"/>
      <c r="AA81" s="10">
        <f>IF(A81="","",IF(Q81="Ja",IF(TODAY()&gt;S81,"Rate überfällig","Ratenplan aktiv"),"Keine Ratenzahlung"))</f>
        <v/>
      </c>
      <c r="AB81" s="8">
        <f>IF(A81="","",IFERROR(VLOOKUP(X81,'Übersicht'!$N$16:$O$19,2,FALSE),""))</f>
        <v/>
      </c>
    </row>
    <row r="82">
      <c r="A82" s="13" t="n"/>
      <c r="B82" s="16" t="n"/>
      <c r="C82" s="16" t="n"/>
      <c r="D82" s="13" t="n"/>
      <c r="E82" s="17" t="n"/>
      <c r="F82" s="17" t="n"/>
      <c r="G82" s="13" t="n"/>
      <c r="H82" s="11" t="n"/>
      <c r="I82" s="11" t="n"/>
      <c r="J82" s="11" t="n"/>
      <c r="K82" s="11">
        <f>IF(A82="","",MAX(0,I82-J82))</f>
        <v/>
      </c>
      <c r="L82" s="17" t="n"/>
      <c r="M82" s="12">
        <f>IF(A82="","",IF(AND(K82&gt;0,TODAY()&gt;L82),TODAY()-L82,0))</f>
        <v/>
      </c>
      <c r="N82" s="17" t="n"/>
      <c r="O82" s="12" t="n"/>
      <c r="P82" s="13" t="n"/>
      <c r="Q82" s="13" t="n"/>
      <c r="R82" s="11" t="n"/>
      <c r="S82" s="17" t="n"/>
      <c r="T82" s="17" t="n"/>
      <c r="U82" s="11" t="n"/>
      <c r="V82" s="11" t="n"/>
      <c r="W82" s="11">
        <f>IF(A82="","",MAX(0,K82+U82-V82))</f>
        <v/>
      </c>
      <c r="X82" s="13">
        <f>IF(A82="","",IF(P82="Vollständig bezahlt","Erledigt",IF(M82&gt;30,"Rechtliche Prüfung",IF(M82&gt;14,"2. Mahnung","1. Aufforderung"))))</f>
        <v/>
      </c>
      <c r="Y82" s="13" t="n"/>
      <c r="Z82" s="16" t="n"/>
      <c r="AA82" s="13">
        <f>IF(A82="","",IF(Q82="Ja",IF(TODAY()&gt;S82,"Rate überfällig","Ratenplan aktiv"),"Keine Ratenzahlung"))</f>
        <v/>
      </c>
      <c r="AB82" s="12">
        <f>IF(A82="","",IFERROR(VLOOKUP(X82,'Übersicht'!$N$16:$O$19,2,FALSE),""))</f>
        <v/>
      </c>
    </row>
    <row r="83">
      <c r="A83" s="10" t="n"/>
      <c r="B83" s="14" t="n"/>
      <c r="C83" s="14" t="n"/>
      <c r="D83" s="10" t="n"/>
      <c r="E83" s="15" t="n"/>
      <c r="F83" s="15" t="n"/>
      <c r="G83" s="10" t="n"/>
      <c r="H83" s="7" t="n"/>
      <c r="I83" s="7" t="n"/>
      <c r="J83" s="7" t="n"/>
      <c r="K83" s="7">
        <f>IF(A83="","",MAX(0,I83-J83))</f>
        <v/>
      </c>
      <c r="L83" s="15" t="n"/>
      <c r="M83" s="8">
        <f>IF(A83="","",IF(AND(K83&gt;0,TODAY()&gt;L83),TODAY()-L83,0))</f>
        <v/>
      </c>
      <c r="N83" s="15" t="n"/>
      <c r="O83" s="8" t="n"/>
      <c r="P83" s="10" t="n"/>
      <c r="Q83" s="10" t="n"/>
      <c r="R83" s="7" t="n"/>
      <c r="S83" s="15" t="n"/>
      <c r="T83" s="15" t="n"/>
      <c r="U83" s="7" t="n"/>
      <c r="V83" s="7" t="n"/>
      <c r="W83" s="7">
        <f>IF(A83="","",MAX(0,K83+U83-V83))</f>
        <v/>
      </c>
      <c r="X83" s="10">
        <f>IF(A83="","",IF(P83="Vollständig bezahlt","Erledigt",IF(M83&gt;30,"Rechtliche Prüfung",IF(M83&gt;14,"2. Mahnung","1. Aufforderung"))))</f>
        <v/>
      </c>
      <c r="Y83" s="10" t="n"/>
      <c r="Z83" s="14" t="n"/>
      <c r="AA83" s="10">
        <f>IF(A83="","",IF(Q83="Ja",IF(TODAY()&gt;S83,"Rate überfällig","Ratenplan aktiv"),"Keine Ratenzahlung"))</f>
        <v/>
      </c>
      <c r="AB83" s="8">
        <f>IF(A83="","",IFERROR(VLOOKUP(X83,'Übersicht'!$N$16:$O$19,2,FALSE),""))</f>
        <v/>
      </c>
    </row>
    <row r="84">
      <c r="A84" s="13" t="n"/>
      <c r="B84" s="16" t="n"/>
      <c r="C84" s="16" t="n"/>
      <c r="D84" s="13" t="n"/>
      <c r="E84" s="17" t="n"/>
      <c r="F84" s="17" t="n"/>
      <c r="G84" s="13" t="n"/>
      <c r="H84" s="11" t="n"/>
      <c r="I84" s="11" t="n"/>
      <c r="J84" s="11" t="n"/>
      <c r="K84" s="11">
        <f>IF(A84="","",MAX(0,I84-J84))</f>
        <v/>
      </c>
      <c r="L84" s="17" t="n"/>
      <c r="M84" s="12">
        <f>IF(A84="","",IF(AND(K84&gt;0,TODAY()&gt;L84),TODAY()-L84,0))</f>
        <v/>
      </c>
      <c r="N84" s="17" t="n"/>
      <c r="O84" s="12" t="n"/>
      <c r="P84" s="13" t="n"/>
      <c r="Q84" s="13" t="n"/>
      <c r="R84" s="11" t="n"/>
      <c r="S84" s="17" t="n"/>
      <c r="T84" s="17" t="n"/>
      <c r="U84" s="11" t="n"/>
      <c r="V84" s="11" t="n"/>
      <c r="W84" s="11">
        <f>IF(A84="","",MAX(0,K84+U84-V84))</f>
        <v/>
      </c>
      <c r="X84" s="13">
        <f>IF(A84="","",IF(P84="Vollständig bezahlt","Erledigt",IF(M84&gt;30,"Rechtliche Prüfung",IF(M84&gt;14,"2. Mahnung","1. Aufforderung"))))</f>
        <v/>
      </c>
      <c r="Y84" s="13" t="n"/>
      <c r="Z84" s="16" t="n"/>
      <c r="AA84" s="13">
        <f>IF(A84="","",IF(Q84="Ja",IF(TODAY()&gt;S84,"Rate überfällig","Ratenplan aktiv"),"Keine Ratenzahlung"))</f>
        <v/>
      </c>
      <c r="AB84" s="12">
        <f>IF(A84="","",IFERROR(VLOOKUP(X84,'Übersicht'!$N$16:$O$19,2,FALSE),""))</f>
        <v/>
      </c>
    </row>
    <row r="85">
      <c r="A85" s="10" t="n"/>
      <c r="B85" s="14" t="n"/>
      <c r="C85" s="14" t="n"/>
      <c r="D85" s="10" t="n"/>
      <c r="E85" s="15" t="n"/>
      <c r="F85" s="15" t="n"/>
      <c r="G85" s="10" t="n"/>
      <c r="H85" s="7" t="n"/>
      <c r="I85" s="7" t="n"/>
      <c r="J85" s="7" t="n"/>
      <c r="K85" s="7">
        <f>IF(A85="","",MAX(0,I85-J85))</f>
        <v/>
      </c>
      <c r="L85" s="15" t="n"/>
      <c r="M85" s="8">
        <f>IF(A85="","",IF(AND(K85&gt;0,TODAY()&gt;L85),TODAY()-L85,0))</f>
        <v/>
      </c>
      <c r="N85" s="15" t="n"/>
      <c r="O85" s="8" t="n"/>
      <c r="P85" s="10" t="n"/>
      <c r="Q85" s="10" t="n"/>
      <c r="R85" s="7" t="n"/>
      <c r="S85" s="15" t="n"/>
      <c r="T85" s="15" t="n"/>
      <c r="U85" s="7" t="n"/>
      <c r="V85" s="7" t="n"/>
      <c r="W85" s="7">
        <f>IF(A85="","",MAX(0,K85+U85-V85))</f>
        <v/>
      </c>
      <c r="X85" s="10">
        <f>IF(A85="","",IF(P85="Vollständig bezahlt","Erledigt",IF(M85&gt;30,"Rechtliche Prüfung",IF(M85&gt;14,"2. Mahnung","1. Aufforderung"))))</f>
        <v/>
      </c>
      <c r="Y85" s="10" t="n"/>
      <c r="Z85" s="14" t="n"/>
      <c r="AA85" s="10">
        <f>IF(A85="","",IF(Q85="Ja",IF(TODAY()&gt;S85,"Rate überfällig","Ratenplan aktiv"),"Keine Ratenzahlung"))</f>
        <v/>
      </c>
      <c r="AB85" s="8">
        <f>IF(A85="","",IFERROR(VLOOKUP(X85,'Übersicht'!$N$16:$O$19,2,FALSE),""))</f>
        <v/>
      </c>
    </row>
    <row r="86">
      <c r="A86" s="13" t="n"/>
      <c r="B86" s="16" t="n"/>
      <c r="C86" s="16" t="n"/>
      <c r="D86" s="13" t="n"/>
      <c r="E86" s="17" t="n"/>
      <c r="F86" s="17" t="n"/>
      <c r="G86" s="13" t="n"/>
      <c r="H86" s="11" t="n"/>
      <c r="I86" s="11" t="n"/>
      <c r="J86" s="11" t="n"/>
      <c r="K86" s="11">
        <f>IF(A86="","",MAX(0,I86-J86))</f>
        <v/>
      </c>
      <c r="L86" s="17" t="n"/>
      <c r="M86" s="12">
        <f>IF(A86="","",IF(AND(K86&gt;0,TODAY()&gt;L86),TODAY()-L86,0))</f>
        <v/>
      </c>
      <c r="N86" s="17" t="n"/>
      <c r="O86" s="12" t="n"/>
      <c r="P86" s="13" t="n"/>
      <c r="Q86" s="13" t="n"/>
      <c r="R86" s="11" t="n"/>
      <c r="S86" s="17" t="n"/>
      <c r="T86" s="17" t="n"/>
      <c r="U86" s="11" t="n"/>
      <c r="V86" s="11" t="n"/>
      <c r="W86" s="11">
        <f>IF(A86="","",MAX(0,K86+U86-V86))</f>
        <v/>
      </c>
      <c r="X86" s="13">
        <f>IF(A86="","",IF(P86="Vollständig bezahlt","Erledigt",IF(M86&gt;30,"Rechtliche Prüfung",IF(M86&gt;14,"2. Mahnung","1. Aufforderung"))))</f>
        <v/>
      </c>
      <c r="Y86" s="13" t="n"/>
      <c r="Z86" s="16" t="n"/>
      <c r="AA86" s="13">
        <f>IF(A86="","",IF(Q86="Ja",IF(TODAY()&gt;S86,"Rate überfällig","Ratenplan aktiv"),"Keine Ratenzahlung"))</f>
        <v/>
      </c>
      <c r="AB86" s="12">
        <f>IF(A86="","",IFERROR(VLOOKUP(X86,'Übersicht'!$N$16:$O$19,2,FALSE),""))</f>
        <v/>
      </c>
    </row>
    <row r="87">
      <c r="A87" s="10" t="n"/>
      <c r="B87" s="14" t="n"/>
      <c r="C87" s="14" t="n"/>
      <c r="D87" s="10" t="n"/>
      <c r="E87" s="15" t="n"/>
      <c r="F87" s="15" t="n"/>
      <c r="G87" s="10" t="n"/>
      <c r="H87" s="7" t="n"/>
      <c r="I87" s="7" t="n"/>
      <c r="J87" s="7" t="n"/>
      <c r="K87" s="7">
        <f>IF(A87="","",MAX(0,I87-J87))</f>
        <v/>
      </c>
      <c r="L87" s="15" t="n"/>
      <c r="M87" s="8">
        <f>IF(A87="","",IF(AND(K87&gt;0,TODAY()&gt;L87),TODAY()-L87,0))</f>
        <v/>
      </c>
      <c r="N87" s="15" t="n"/>
      <c r="O87" s="8" t="n"/>
      <c r="P87" s="10" t="n"/>
      <c r="Q87" s="10" t="n"/>
      <c r="R87" s="7" t="n"/>
      <c r="S87" s="15" t="n"/>
      <c r="T87" s="15" t="n"/>
      <c r="U87" s="7" t="n"/>
      <c r="V87" s="7" t="n"/>
      <c r="W87" s="7">
        <f>IF(A87="","",MAX(0,K87+U87-V87))</f>
        <v/>
      </c>
      <c r="X87" s="10">
        <f>IF(A87="","",IF(P87="Vollständig bezahlt","Erledigt",IF(M87&gt;30,"Rechtliche Prüfung",IF(M87&gt;14,"2. Mahnung","1. Aufforderung"))))</f>
        <v/>
      </c>
      <c r="Y87" s="10" t="n"/>
      <c r="Z87" s="14" t="n"/>
      <c r="AA87" s="10">
        <f>IF(A87="","",IF(Q87="Ja",IF(TODAY()&gt;S87,"Rate überfällig","Ratenplan aktiv"),"Keine Ratenzahlung"))</f>
        <v/>
      </c>
      <c r="AB87" s="8">
        <f>IF(A87="","",IFERROR(VLOOKUP(X87,'Übersicht'!$N$16:$O$19,2,FALSE),""))</f>
        <v/>
      </c>
    </row>
    <row r="88">
      <c r="A88" s="13" t="n"/>
      <c r="B88" s="16" t="n"/>
      <c r="C88" s="16" t="n"/>
      <c r="D88" s="13" t="n"/>
      <c r="E88" s="17" t="n"/>
      <c r="F88" s="17" t="n"/>
      <c r="G88" s="13" t="n"/>
      <c r="H88" s="11" t="n"/>
      <c r="I88" s="11" t="n"/>
      <c r="J88" s="11" t="n"/>
      <c r="K88" s="11">
        <f>IF(A88="","",MAX(0,I88-J88))</f>
        <v/>
      </c>
      <c r="L88" s="17" t="n"/>
      <c r="M88" s="12">
        <f>IF(A88="","",IF(AND(K88&gt;0,TODAY()&gt;L88),TODAY()-L88,0))</f>
        <v/>
      </c>
      <c r="N88" s="17" t="n"/>
      <c r="O88" s="12" t="n"/>
      <c r="P88" s="13" t="n"/>
      <c r="Q88" s="13" t="n"/>
      <c r="R88" s="11" t="n"/>
      <c r="S88" s="17" t="n"/>
      <c r="T88" s="17" t="n"/>
      <c r="U88" s="11" t="n"/>
      <c r="V88" s="11" t="n"/>
      <c r="W88" s="11">
        <f>IF(A88="","",MAX(0,K88+U88-V88))</f>
        <v/>
      </c>
      <c r="X88" s="13">
        <f>IF(A88="","",IF(P88="Vollständig bezahlt","Erledigt",IF(M88&gt;30,"Rechtliche Prüfung",IF(M88&gt;14,"2. Mahnung","1. Aufforderung"))))</f>
        <v/>
      </c>
      <c r="Y88" s="13" t="n"/>
      <c r="Z88" s="16" t="n"/>
      <c r="AA88" s="13">
        <f>IF(A88="","",IF(Q88="Ja",IF(TODAY()&gt;S88,"Rate überfällig","Ratenplan aktiv"),"Keine Ratenzahlung"))</f>
        <v/>
      </c>
      <c r="AB88" s="12">
        <f>IF(A88="","",IFERROR(VLOOKUP(X88,'Übersicht'!$N$16:$O$19,2,FALSE),""))</f>
        <v/>
      </c>
    </row>
    <row r="89">
      <c r="A89" s="10" t="n"/>
      <c r="B89" s="14" t="n"/>
      <c r="C89" s="14" t="n"/>
      <c r="D89" s="10" t="n"/>
      <c r="E89" s="15" t="n"/>
      <c r="F89" s="15" t="n"/>
      <c r="G89" s="10" t="n"/>
      <c r="H89" s="7" t="n"/>
      <c r="I89" s="7" t="n"/>
      <c r="J89" s="7" t="n"/>
      <c r="K89" s="7">
        <f>IF(A89="","",MAX(0,I89-J89))</f>
        <v/>
      </c>
      <c r="L89" s="15" t="n"/>
      <c r="M89" s="8">
        <f>IF(A89="","",IF(AND(K89&gt;0,TODAY()&gt;L89),TODAY()-L89,0))</f>
        <v/>
      </c>
      <c r="N89" s="15" t="n"/>
      <c r="O89" s="8" t="n"/>
      <c r="P89" s="10" t="n"/>
      <c r="Q89" s="10" t="n"/>
      <c r="R89" s="7" t="n"/>
      <c r="S89" s="15" t="n"/>
      <c r="T89" s="15" t="n"/>
      <c r="U89" s="7" t="n"/>
      <c r="V89" s="7" t="n"/>
      <c r="W89" s="7">
        <f>IF(A89="","",MAX(0,K89+U89-V89))</f>
        <v/>
      </c>
      <c r="X89" s="10">
        <f>IF(A89="","",IF(P89="Vollständig bezahlt","Erledigt",IF(M89&gt;30,"Rechtliche Prüfung",IF(M89&gt;14,"2. Mahnung","1. Aufforderung"))))</f>
        <v/>
      </c>
      <c r="Y89" s="10" t="n"/>
      <c r="Z89" s="14" t="n"/>
      <c r="AA89" s="10">
        <f>IF(A89="","",IF(Q89="Ja",IF(TODAY()&gt;S89,"Rate überfällig","Ratenplan aktiv"),"Keine Ratenzahlung"))</f>
        <v/>
      </c>
      <c r="AB89" s="8">
        <f>IF(A89="","",IFERROR(VLOOKUP(X89,'Übersicht'!$N$16:$O$19,2,FALSE),""))</f>
        <v/>
      </c>
    </row>
    <row r="90">
      <c r="A90" s="13" t="n"/>
      <c r="B90" s="16" t="n"/>
      <c r="C90" s="16" t="n"/>
      <c r="D90" s="13" t="n"/>
      <c r="E90" s="17" t="n"/>
      <c r="F90" s="17" t="n"/>
      <c r="G90" s="13" t="n"/>
      <c r="H90" s="11" t="n"/>
      <c r="I90" s="11" t="n"/>
      <c r="J90" s="11" t="n"/>
      <c r="K90" s="11">
        <f>IF(A90="","",MAX(0,I90-J90))</f>
        <v/>
      </c>
      <c r="L90" s="17" t="n"/>
      <c r="M90" s="12">
        <f>IF(A90="","",IF(AND(K90&gt;0,TODAY()&gt;L90),TODAY()-L90,0))</f>
        <v/>
      </c>
      <c r="N90" s="17" t="n"/>
      <c r="O90" s="12" t="n"/>
      <c r="P90" s="13" t="n"/>
      <c r="Q90" s="13" t="n"/>
      <c r="R90" s="11" t="n"/>
      <c r="S90" s="17" t="n"/>
      <c r="T90" s="17" t="n"/>
      <c r="U90" s="11" t="n"/>
      <c r="V90" s="11" t="n"/>
      <c r="W90" s="11">
        <f>IF(A90="","",MAX(0,K90+U90-V90))</f>
        <v/>
      </c>
      <c r="X90" s="13">
        <f>IF(A90="","",IF(P90="Vollständig bezahlt","Erledigt",IF(M90&gt;30,"Rechtliche Prüfung",IF(M90&gt;14,"2. Mahnung","1. Aufforderung"))))</f>
        <v/>
      </c>
      <c r="Y90" s="13" t="n"/>
      <c r="Z90" s="16" t="n"/>
      <c r="AA90" s="13">
        <f>IF(A90="","",IF(Q90="Ja",IF(TODAY()&gt;S90,"Rate überfällig","Ratenplan aktiv"),"Keine Ratenzahlung"))</f>
        <v/>
      </c>
      <c r="AB90" s="12">
        <f>IF(A90="","",IFERROR(VLOOKUP(X90,'Übersicht'!$N$16:$O$19,2,FALSE),""))</f>
        <v/>
      </c>
    </row>
    <row r="91">
      <c r="A91" s="10" t="n"/>
      <c r="B91" s="14" t="n"/>
      <c r="C91" s="14" t="n"/>
      <c r="D91" s="10" t="n"/>
      <c r="E91" s="15" t="n"/>
      <c r="F91" s="15" t="n"/>
      <c r="G91" s="10" t="n"/>
      <c r="H91" s="7" t="n"/>
      <c r="I91" s="7" t="n"/>
      <c r="J91" s="7" t="n"/>
      <c r="K91" s="7">
        <f>IF(A91="","",MAX(0,I91-J91))</f>
        <v/>
      </c>
      <c r="L91" s="15" t="n"/>
      <c r="M91" s="8">
        <f>IF(A91="","",IF(AND(K91&gt;0,TODAY()&gt;L91),TODAY()-L91,0))</f>
        <v/>
      </c>
      <c r="N91" s="15" t="n"/>
      <c r="O91" s="8" t="n"/>
      <c r="P91" s="10" t="n"/>
      <c r="Q91" s="10" t="n"/>
      <c r="R91" s="7" t="n"/>
      <c r="S91" s="15" t="n"/>
      <c r="T91" s="15" t="n"/>
      <c r="U91" s="7" t="n"/>
      <c r="V91" s="7" t="n"/>
      <c r="W91" s="7">
        <f>IF(A91="","",MAX(0,K91+U91-V91))</f>
        <v/>
      </c>
      <c r="X91" s="10">
        <f>IF(A91="","",IF(P91="Vollständig bezahlt","Erledigt",IF(M91&gt;30,"Rechtliche Prüfung",IF(M91&gt;14,"2. Mahnung","1. Aufforderung"))))</f>
        <v/>
      </c>
      <c r="Y91" s="10" t="n"/>
      <c r="Z91" s="14" t="n"/>
      <c r="AA91" s="10">
        <f>IF(A91="","",IF(Q91="Ja",IF(TODAY()&gt;S91,"Rate überfällig","Ratenplan aktiv"),"Keine Ratenzahlung"))</f>
        <v/>
      </c>
      <c r="AB91" s="8">
        <f>IF(A91="","",IFERROR(VLOOKUP(X91,'Übersicht'!$N$16:$O$19,2,FALSE),""))</f>
        <v/>
      </c>
    </row>
    <row r="92">
      <c r="A92" s="13" t="n"/>
      <c r="B92" s="16" t="n"/>
      <c r="C92" s="16" t="n"/>
      <c r="D92" s="13" t="n"/>
      <c r="E92" s="17" t="n"/>
      <c r="F92" s="17" t="n"/>
      <c r="G92" s="13" t="n"/>
      <c r="H92" s="11" t="n"/>
      <c r="I92" s="11" t="n"/>
      <c r="J92" s="11" t="n"/>
      <c r="K92" s="11">
        <f>IF(A92="","",MAX(0,I92-J92))</f>
        <v/>
      </c>
      <c r="L92" s="17" t="n"/>
      <c r="M92" s="12">
        <f>IF(A92="","",IF(AND(K92&gt;0,TODAY()&gt;L92),TODAY()-L92,0))</f>
        <v/>
      </c>
      <c r="N92" s="17" t="n"/>
      <c r="O92" s="12" t="n"/>
      <c r="P92" s="13" t="n"/>
      <c r="Q92" s="13" t="n"/>
      <c r="R92" s="11" t="n"/>
      <c r="S92" s="17" t="n"/>
      <c r="T92" s="17" t="n"/>
      <c r="U92" s="11" t="n"/>
      <c r="V92" s="11" t="n"/>
      <c r="W92" s="11">
        <f>IF(A92="","",MAX(0,K92+U92-V92))</f>
        <v/>
      </c>
      <c r="X92" s="13">
        <f>IF(A92="","",IF(P92="Vollständig bezahlt","Erledigt",IF(M92&gt;30,"Rechtliche Prüfung",IF(M92&gt;14,"2. Mahnung","1. Aufforderung"))))</f>
        <v/>
      </c>
      <c r="Y92" s="13" t="n"/>
      <c r="Z92" s="16" t="n"/>
      <c r="AA92" s="13">
        <f>IF(A92="","",IF(Q92="Ja",IF(TODAY()&gt;S92,"Rate überfällig","Ratenplan aktiv"),"Keine Ratenzahlung"))</f>
        <v/>
      </c>
      <c r="AB92" s="12">
        <f>IF(A92="","",IFERROR(VLOOKUP(X92,'Übersicht'!$N$16:$O$19,2,FALSE),""))</f>
        <v/>
      </c>
    </row>
    <row r="93">
      <c r="A93" s="10" t="n"/>
      <c r="B93" s="14" t="n"/>
      <c r="C93" s="14" t="n"/>
      <c r="D93" s="10" t="n"/>
      <c r="E93" s="15" t="n"/>
      <c r="F93" s="15" t="n"/>
      <c r="G93" s="10" t="n"/>
      <c r="H93" s="7" t="n"/>
      <c r="I93" s="7" t="n"/>
      <c r="J93" s="7" t="n"/>
      <c r="K93" s="7">
        <f>IF(A93="","",MAX(0,I93-J93))</f>
        <v/>
      </c>
      <c r="L93" s="15" t="n"/>
      <c r="M93" s="8">
        <f>IF(A93="","",IF(AND(K93&gt;0,TODAY()&gt;L93),TODAY()-L93,0))</f>
        <v/>
      </c>
      <c r="N93" s="15" t="n"/>
      <c r="O93" s="8" t="n"/>
      <c r="P93" s="10" t="n"/>
      <c r="Q93" s="10" t="n"/>
      <c r="R93" s="7" t="n"/>
      <c r="S93" s="15" t="n"/>
      <c r="T93" s="15" t="n"/>
      <c r="U93" s="7" t="n"/>
      <c r="V93" s="7" t="n"/>
      <c r="W93" s="7">
        <f>IF(A93="","",MAX(0,K93+U93-V93))</f>
        <v/>
      </c>
      <c r="X93" s="10">
        <f>IF(A93="","",IF(P93="Vollständig bezahlt","Erledigt",IF(M93&gt;30,"Rechtliche Prüfung",IF(M93&gt;14,"2. Mahnung","1. Aufforderung"))))</f>
        <v/>
      </c>
      <c r="Y93" s="10" t="n"/>
      <c r="Z93" s="14" t="n"/>
      <c r="AA93" s="10">
        <f>IF(A93="","",IF(Q93="Ja",IF(TODAY()&gt;S93,"Rate überfällig","Ratenplan aktiv"),"Keine Ratenzahlung"))</f>
        <v/>
      </c>
      <c r="AB93" s="8">
        <f>IF(A93="","",IFERROR(VLOOKUP(X93,'Übersicht'!$N$16:$O$19,2,FALSE),""))</f>
        <v/>
      </c>
    </row>
    <row r="94">
      <c r="A94" s="13" t="n"/>
      <c r="B94" s="16" t="n"/>
      <c r="C94" s="16" t="n"/>
      <c r="D94" s="13" t="n"/>
      <c r="E94" s="17" t="n"/>
      <c r="F94" s="17" t="n"/>
      <c r="G94" s="13" t="n"/>
      <c r="H94" s="11" t="n"/>
      <c r="I94" s="11" t="n"/>
      <c r="J94" s="11" t="n"/>
      <c r="K94" s="11">
        <f>IF(A94="","",MAX(0,I94-J94))</f>
        <v/>
      </c>
      <c r="L94" s="17" t="n"/>
      <c r="M94" s="12">
        <f>IF(A94="","",IF(AND(K94&gt;0,TODAY()&gt;L94),TODAY()-L94,0))</f>
        <v/>
      </c>
      <c r="N94" s="17" t="n"/>
      <c r="O94" s="12" t="n"/>
      <c r="P94" s="13" t="n"/>
      <c r="Q94" s="13" t="n"/>
      <c r="R94" s="11" t="n"/>
      <c r="S94" s="17" t="n"/>
      <c r="T94" s="17" t="n"/>
      <c r="U94" s="11" t="n"/>
      <c r="V94" s="11" t="n"/>
      <c r="W94" s="11">
        <f>IF(A94="","",MAX(0,K94+U94-V94))</f>
        <v/>
      </c>
      <c r="X94" s="13">
        <f>IF(A94="","",IF(P94="Vollständig bezahlt","Erledigt",IF(M94&gt;30,"Rechtliche Prüfung",IF(M94&gt;14,"2. Mahnung","1. Aufforderung"))))</f>
        <v/>
      </c>
      <c r="Y94" s="13" t="n"/>
      <c r="Z94" s="16" t="n"/>
      <c r="AA94" s="13">
        <f>IF(A94="","",IF(Q94="Ja",IF(TODAY()&gt;S94,"Rate überfällig","Ratenplan aktiv"),"Keine Ratenzahlung"))</f>
        <v/>
      </c>
      <c r="AB94" s="12">
        <f>IF(A94="","",IFERROR(VLOOKUP(X94,'Übersicht'!$N$16:$O$19,2,FALSE),""))</f>
        <v/>
      </c>
    </row>
    <row r="95">
      <c r="A95" s="10" t="n"/>
      <c r="B95" s="14" t="n"/>
      <c r="C95" s="14" t="n"/>
      <c r="D95" s="10" t="n"/>
      <c r="E95" s="15" t="n"/>
      <c r="F95" s="15" t="n"/>
      <c r="G95" s="10" t="n"/>
      <c r="H95" s="7" t="n"/>
      <c r="I95" s="7" t="n"/>
      <c r="J95" s="7" t="n"/>
      <c r="K95" s="7">
        <f>IF(A95="","",MAX(0,I95-J95))</f>
        <v/>
      </c>
      <c r="L95" s="15" t="n"/>
      <c r="M95" s="8">
        <f>IF(A95="","",IF(AND(K95&gt;0,TODAY()&gt;L95),TODAY()-L95,0))</f>
        <v/>
      </c>
      <c r="N95" s="15" t="n"/>
      <c r="O95" s="8" t="n"/>
      <c r="P95" s="10" t="n"/>
      <c r="Q95" s="10" t="n"/>
      <c r="R95" s="7" t="n"/>
      <c r="S95" s="15" t="n"/>
      <c r="T95" s="15" t="n"/>
      <c r="U95" s="7" t="n"/>
      <c r="V95" s="7" t="n"/>
      <c r="W95" s="7">
        <f>IF(A95="","",MAX(0,K95+U95-V95))</f>
        <v/>
      </c>
      <c r="X95" s="10">
        <f>IF(A95="","",IF(P95="Vollständig bezahlt","Erledigt",IF(M95&gt;30,"Rechtliche Prüfung",IF(M95&gt;14,"2. Mahnung","1. Aufforderung"))))</f>
        <v/>
      </c>
      <c r="Y95" s="10" t="n"/>
      <c r="Z95" s="14" t="n"/>
      <c r="AA95" s="10">
        <f>IF(A95="","",IF(Q95="Ja",IF(TODAY()&gt;S95,"Rate überfällig","Ratenplan aktiv"),"Keine Ratenzahlung"))</f>
        <v/>
      </c>
      <c r="AB95" s="8">
        <f>IF(A95="","",IFERROR(VLOOKUP(X95,'Übersicht'!$N$16:$O$19,2,FALSE),""))</f>
        <v/>
      </c>
    </row>
    <row r="96">
      <c r="A96" s="13" t="n"/>
      <c r="B96" s="16" t="n"/>
      <c r="C96" s="16" t="n"/>
      <c r="D96" s="13" t="n"/>
      <c r="E96" s="17" t="n"/>
      <c r="F96" s="17" t="n"/>
      <c r="G96" s="13" t="n"/>
      <c r="H96" s="11" t="n"/>
      <c r="I96" s="11" t="n"/>
      <c r="J96" s="11" t="n"/>
      <c r="K96" s="11">
        <f>IF(A96="","",MAX(0,I96-J96))</f>
        <v/>
      </c>
      <c r="L96" s="17" t="n"/>
      <c r="M96" s="12">
        <f>IF(A96="","",IF(AND(K96&gt;0,TODAY()&gt;L96),TODAY()-L96,0))</f>
        <v/>
      </c>
      <c r="N96" s="17" t="n"/>
      <c r="O96" s="12" t="n"/>
      <c r="P96" s="13" t="n"/>
      <c r="Q96" s="13" t="n"/>
      <c r="R96" s="11" t="n"/>
      <c r="S96" s="17" t="n"/>
      <c r="T96" s="17" t="n"/>
      <c r="U96" s="11" t="n"/>
      <c r="V96" s="11" t="n"/>
      <c r="W96" s="11">
        <f>IF(A96="","",MAX(0,K96+U96-V96))</f>
        <v/>
      </c>
      <c r="X96" s="13">
        <f>IF(A96="","",IF(P96="Vollständig bezahlt","Erledigt",IF(M96&gt;30,"Rechtliche Prüfung",IF(M96&gt;14,"2. Mahnung","1. Aufforderung"))))</f>
        <v/>
      </c>
      <c r="Y96" s="13" t="n"/>
      <c r="Z96" s="16" t="n"/>
      <c r="AA96" s="13">
        <f>IF(A96="","",IF(Q96="Ja",IF(TODAY()&gt;S96,"Rate überfällig","Ratenplan aktiv"),"Keine Ratenzahlung"))</f>
        <v/>
      </c>
      <c r="AB96" s="12">
        <f>IF(A96="","",IFERROR(VLOOKUP(X96,'Übersicht'!$N$16:$O$19,2,FALSE),""))</f>
        <v/>
      </c>
    </row>
    <row r="97">
      <c r="A97" s="10" t="n"/>
      <c r="B97" s="14" t="n"/>
      <c r="C97" s="14" t="n"/>
      <c r="D97" s="10" t="n"/>
      <c r="E97" s="15" t="n"/>
      <c r="F97" s="15" t="n"/>
      <c r="G97" s="10" t="n"/>
      <c r="H97" s="7" t="n"/>
      <c r="I97" s="7" t="n"/>
      <c r="J97" s="7" t="n"/>
      <c r="K97" s="7">
        <f>IF(A97="","",MAX(0,I97-J97))</f>
        <v/>
      </c>
      <c r="L97" s="15" t="n"/>
      <c r="M97" s="8">
        <f>IF(A97="","",IF(AND(K97&gt;0,TODAY()&gt;L97),TODAY()-L97,0))</f>
        <v/>
      </c>
      <c r="N97" s="15" t="n"/>
      <c r="O97" s="8" t="n"/>
      <c r="P97" s="10" t="n"/>
      <c r="Q97" s="10" t="n"/>
      <c r="R97" s="7" t="n"/>
      <c r="S97" s="15" t="n"/>
      <c r="T97" s="15" t="n"/>
      <c r="U97" s="7" t="n"/>
      <c r="V97" s="7" t="n"/>
      <c r="W97" s="7">
        <f>IF(A97="","",MAX(0,K97+U97-V97))</f>
        <v/>
      </c>
      <c r="X97" s="10">
        <f>IF(A97="","",IF(P97="Vollständig bezahlt","Erledigt",IF(M97&gt;30,"Rechtliche Prüfung",IF(M97&gt;14,"2. Mahnung","1. Aufforderung"))))</f>
        <v/>
      </c>
      <c r="Y97" s="10" t="n"/>
      <c r="Z97" s="14" t="n"/>
      <c r="AA97" s="10">
        <f>IF(A97="","",IF(Q97="Ja",IF(TODAY()&gt;S97,"Rate überfällig","Ratenplan aktiv"),"Keine Ratenzahlung"))</f>
        <v/>
      </c>
      <c r="AB97" s="8">
        <f>IF(A97="","",IFERROR(VLOOKUP(X97,'Übersicht'!$N$16:$O$19,2,FALSE),""))</f>
        <v/>
      </c>
    </row>
    <row r="98">
      <c r="A98" s="13" t="n"/>
      <c r="B98" s="16" t="n"/>
      <c r="C98" s="16" t="n"/>
      <c r="D98" s="13" t="n"/>
      <c r="E98" s="17" t="n"/>
      <c r="F98" s="17" t="n"/>
      <c r="G98" s="13" t="n"/>
      <c r="H98" s="11" t="n"/>
      <c r="I98" s="11" t="n"/>
      <c r="J98" s="11" t="n"/>
      <c r="K98" s="11">
        <f>IF(A98="","",MAX(0,I98-J98))</f>
        <v/>
      </c>
      <c r="L98" s="17" t="n"/>
      <c r="M98" s="12">
        <f>IF(A98="","",IF(AND(K98&gt;0,TODAY()&gt;L98),TODAY()-L98,0))</f>
        <v/>
      </c>
      <c r="N98" s="17" t="n"/>
      <c r="O98" s="12" t="n"/>
      <c r="P98" s="13" t="n"/>
      <c r="Q98" s="13" t="n"/>
      <c r="R98" s="11" t="n"/>
      <c r="S98" s="17" t="n"/>
      <c r="T98" s="17" t="n"/>
      <c r="U98" s="11" t="n"/>
      <c r="V98" s="11" t="n"/>
      <c r="W98" s="11">
        <f>IF(A98="","",MAX(0,K98+U98-V98))</f>
        <v/>
      </c>
      <c r="X98" s="13">
        <f>IF(A98="","",IF(P98="Vollständig bezahlt","Erledigt",IF(M98&gt;30,"Rechtliche Prüfung",IF(M98&gt;14,"2. Mahnung","1. Aufforderung"))))</f>
        <v/>
      </c>
      <c r="Y98" s="13" t="n"/>
      <c r="Z98" s="16" t="n"/>
      <c r="AA98" s="13">
        <f>IF(A98="","",IF(Q98="Ja",IF(TODAY()&gt;S98,"Rate überfällig","Ratenplan aktiv"),"Keine Ratenzahlung"))</f>
        <v/>
      </c>
      <c r="AB98" s="12">
        <f>IF(A98="","",IFERROR(VLOOKUP(X98,'Übersicht'!$N$16:$O$19,2,FALSE),""))</f>
        <v/>
      </c>
    </row>
    <row r="99">
      <c r="A99" s="10" t="n"/>
      <c r="B99" s="14" t="n"/>
      <c r="C99" s="14" t="n"/>
      <c r="D99" s="10" t="n"/>
      <c r="E99" s="15" t="n"/>
      <c r="F99" s="15" t="n"/>
      <c r="G99" s="10" t="n"/>
      <c r="H99" s="7" t="n"/>
      <c r="I99" s="7" t="n"/>
      <c r="J99" s="7" t="n"/>
      <c r="K99" s="7">
        <f>IF(A99="","",MAX(0,I99-J99))</f>
        <v/>
      </c>
      <c r="L99" s="15" t="n"/>
      <c r="M99" s="8">
        <f>IF(A99="","",IF(AND(K99&gt;0,TODAY()&gt;L99),TODAY()-L99,0))</f>
        <v/>
      </c>
      <c r="N99" s="15" t="n"/>
      <c r="O99" s="8" t="n"/>
      <c r="P99" s="10" t="n"/>
      <c r="Q99" s="10" t="n"/>
      <c r="R99" s="7" t="n"/>
      <c r="S99" s="15" t="n"/>
      <c r="T99" s="15" t="n"/>
      <c r="U99" s="7" t="n"/>
      <c r="V99" s="7" t="n"/>
      <c r="W99" s="7">
        <f>IF(A99="","",MAX(0,K99+U99-V99))</f>
        <v/>
      </c>
      <c r="X99" s="10">
        <f>IF(A99="","",IF(P99="Vollständig bezahlt","Erledigt",IF(M99&gt;30,"Rechtliche Prüfung",IF(M99&gt;14,"2. Mahnung","1. Aufforderung"))))</f>
        <v/>
      </c>
      <c r="Y99" s="10" t="n"/>
      <c r="Z99" s="14" t="n"/>
      <c r="AA99" s="10">
        <f>IF(A99="","",IF(Q99="Ja",IF(TODAY()&gt;S99,"Rate überfällig","Ratenplan aktiv"),"Keine Ratenzahlung"))</f>
        <v/>
      </c>
      <c r="AB99" s="8">
        <f>IF(A99="","",IFERROR(VLOOKUP(X99,'Übersicht'!$N$16:$O$19,2,FALSE),""))</f>
        <v/>
      </c>
    </row>
    <row r="100">
      <c r="A100" s="13" t="n"/>
      <c r="B100" s="16" t="n"/>
      <c r="C100" s="16" t="n"/>
      <c r="D100" s="13" t="n"/>
      <c r="E100" s="17" t="n"/>
      <c r="F100" s="17" t="n"/>
      <c r="G100" s="13" t="n"/>
      <c r="H100" s="11" t="n"/>
      <c r="I100" s="11" t="n"/>
      <c r="J100" s="11" t="n"/>
      <c r="K100" s="11">
        <f>IF(A100="","",MAX(0,I100-J100))</f>
        <v/>
      </c>
      <c r="L100" s="17" t="n"/>
      <c r="M100" s="12">
        <f>IF(A100="","",IF(AND(K100&gt;0,TODAY()&gt;L100),TODAY()-L100,0))</f>
        <v/>
      </c>
      <c r="N100" s="17" t="n"/>
      <c r="O100" s="12" t="n"/>
      <c r="P100" s="13" t="n"/>
      <c r="Q100" s="13" t="n"/>
      <c r="R100" s="11" t="n"/>
      <c r="S100" s="17" t="n"/>
      <c r="T100" s="17" t="n"/>
      <c r="U100" s="11" t="n"/>
      <c r="V100" s="11" t="n"/>
      <c r="W100" s="11">
        <f>IF(A100="","",MAX(0,K100+U100-V100))</f>
        <v/>
      </c>
      <c r="X100" s="13">
        <f>IF(A100="","",IF(P100="Vollständig bezahlt","Erledigt",IF(M100&gt;30,"Rechtliche Prüfung",IF(M100&gt;14,"2. Mahnung","1. Aufforderung"))))</f>
        <v/>
      </c>
      <c r="Y100" s="13" t="n"/>
      <c r="Z100" s="16" t="n"/>
      <c r="AA100" s="13">
        <f>IF(A100="","",IF(Q100="Ja",IF(TODAY()&gt;S100,"Rate überfällig","Ratenplan aktiv"),"Keine Ratenzahlung"))</f>
        <v/>
      </c>
      <c r="AB100" s="12">
        <f>IF(A100="","",IFERROR(VLOOKUP(X100,'Übersicht'!$N$16:$O$19,2,FALSE),""))</f>
        <v/>
      </c>
    </row>
    <row r="101">
      <c r="A101" s="10" t="n"/>
      <c r="B101" s="14" t="n"/>
      <c r="C101" s="14" t="n"/>
      <c r="D101" s="10" t="n"/>
      <c r="E101" s="15" t="n"/>
      <c r="F101" s="15" t="n"/>
      <c r="G101" s="10" t="n"/>
      <c r="H101" s="7" t="n"/>
      <c r="I101" s="7" t="n"/>
      <c r="J101" s="7" t="n"/>
      <c r="K101" s="7">
        <f>IF(A101="","",MAX(0,I101-J101))</f>
        <v/>
      </c>
      <c r="L101" s="15" t="n"/>
      <c r="M101" s="8">
        <f>IF(A101="","",IF(AND(K101&gt;0,TODAY()&gt;L101),TODAY()-L101,0))</f>
        <v/>
      </c>
      <c r="N101" s="15" t="n"/>
      <c r="O101" s="8" t="n"/>
      <c r="P101" s="10" t="n"/>
      <c r="Q101" s="10" t="n"/>
      <c r="R101" s="7" t="n"/>
      <c r="S101" s="15" t="n"/>
      <c r="T101" s="15" t="n"/>
      <c r="U101" s="7" t="n"/>
      <c r="V101" s="7" t="n"/>
      <c r="W101" s="7">
        <f>IF(A101="","",MAX(0,K101+U101-V101))</f>
        <v/>
      </c>
      <c r="X101" s="10">
        <f>IF(A101="","",IF(P101="Vollständig bezahlt","Erledigt",IF(M101&gt;30,"Rechtliche Prüfung",IF(M101&gt;14,"2. Mahnung","1. Aufforderung"))))</f>
        <v/>
      </c>
      <c r="Y101" s="10" t="n"/>
      <c r="Z101" s="14" t="n"/>
      <c r="AA101" s="10">
        <f>IF(A101="","",IF(Q101="Ja",IF(TODAY()&gt;S101,"Rate überfällig","Ratenplan aktiv"),"Keine Ratenzahlung"))</f>
        <v/>
      </c>
      <c r="AB101" s="8">
        <f>IF(A101="","",IFERROR(VLOOKUP(X101,'Übersicht'!$N$16:$O$19,2,FALSE),""))</f>
        <v/>
      </c>
    </row>
    <row r="102">
      <c r="A102" s="13" t="n"/>
      <c r="B102" s="16" t="n"/>
      <c r="C102" s="16" t="n"/>
      <c r="D102" s="13" t="n"/>
      <c r="E102" s="17" t="n"/>
      <c r="F102" s="17" t="n"/>
      <c r="G102" s="13" t="n"/>
      <c r="H102" s="11" t="n"/>
      <c r="I102" s="11" t="n"/>
      <c r="J102" s="11" t="n"/>
      <c r="K102" s="11">
        <f>IF(A102="","",MAX(0,I102-J102))</f>
        <v/>
      </c>
      <c r="L102" s="17" t="n"/>
      <c r="M102" s="12">
        <f>IF(A102="","",IF(AND(K102&gt;0,TODAY()&gt;L102),TODAY()-L102,0))</f>
        <v/>
      </c>
      <c r="N102" s="17" t="n"/>
      <c r="O102" s="12" t="n"/>
      <c r="P102" s="13" t="n"/>
      <c r="Q102" s="13" t="n"/>
      <c r="R102" s="11" t="n"/>
      <c r="S102" s="17" t="n"/>
      <c r="T102" s="17" t="n"/>
      <c r="U102" s="11" t="n"/>
      <c r="V102" s="11" t="n"/>
      <c r="W102" s="11">
        <f>IF(A102="","",MAX(0,K102+U102-V102))</f>
        <v/>
      </c>
      <c r="X102" s="13">
        <f>IF(A102="","",IF(P102="Vollständig bezahlt","Erledigt",IF(M102&gt;30,"Rechtliche Prüfung",IF(M102&gt;14,"2. Mahnung","1. Aufforderung"))))</f>
        <v/>
      </c>
      <c r="Y102" s="13" t="n"/>
      <c r="Z102" s="16" t="n"/>
      <c r="AA102" s="13">
        <f>IF(A102="","",IF(Q102="Ja",IF(TODAY()&gt;S102,"Rate überfällig","Ratenplan aktiv"),"Keine Ratenzahlung"))</f>
        <v/>
      </c>
      <c r="AB102" s="12">
        <f>IF(A102="","",IFERROR(VLOOKUP(X102,'Übersicht'!$N$16:$O$19,2,FALSE),""))</f>
        <v/>
      </c>
    </row>
  </sheetData>
  <autoFilter ref="A2:AB102"/>
  <mergeCells count="1">
    <mergeCell ref="A1:AB1"/>
  </mergeCells>
  <conditionalFormatting sqref="X3:X102">
    <cfRule type="expression" priority="1" dxfId="0" stopIfTrue="1">
      <formula>$X3="Erledigt"</formula>
    </cfRule>
    <cfRule type="expression" priority="2" dxfId="1" stopIfTrue="1">
      <formula>$X3="1. Aufforderung"</formula>
    </cfRule>
    <cfRule type="expression" priority="3" dxfId="2" stopIfTrue="1">
      <formula>OR($X3="2. Mahnung",$X3="Rechtliche Prüfung")</formula>
    </cfRule>
  </conditionalFormatting>
  <conditionalFormatting sqref="AA3:AA102">
    <cfRule type="expression" priority="4" dxfId="1" stopIfTrue="1">
      <formula>$AA3="Ratenplan aktiv"</formula>
    </cfRule>
    <cfRule type="expression" priority="5" dxfId="2" stopIfTrue="1">
      <formula>$AA3="Rate überfällig"</formula>
    </cfRule>
  </conditionalFormatting>
  <conditionalFormatting sqref="M3:M102">
    <cfRule type="expression" priority="6" dxfId="2" stopIfTrue="1">
      <formula>$M3&gt;0</formula>
    </cfRule>
  </conditionalFormatting>
  <conditionalFormatting sqref="P3:P102">
    <cfRule type="expression" priority="7" dxfId="0" stopIfTrue="1">
      <formula>$P3="Vollständig bezahlt"</formula>
    </cfRule>
  </conditionalFormatting>
  <dataValidations count="3">
    <dataValidation sqref="G3:G102" showErrorMessage="1" showInputMessage="1" allowBlank="1" errorTitle="Ungültige Kautionsart" error="Bitte eine Kautionsart aus der Liste auswählen." type="list">
      <formula1>"Barkaution,Überweisung,Bankbürgschaft"</formula1>
    </dataValidation>
    <dataValidation sqref="P3:P102" showErrorMessage="1" showInputMessage="1" allowBlank="1" errorTitle="Ungültiger Zahlungsstatus" error="Bitte einen Zahlungsstatus aus der Liste auswählen." type="list">
      <formula1>"Offen,Teilweise bezahlt,Vollständig bezahlt,Ratenzahlung"</formula1>
    </dataValidation>
    <dataValidation sqref="Q3:Q102" showErrorMessage="1" showInputMessage="1" allowBlank="1" errorTitle="Ungültige Auswahl" error="Bitte Ja oder Nein auswählen.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C4C73"/>
    <outlinePr summaryBelow="1" summaryRight="1"/>
    <pageSetUpPr/>
  </sheetPr>
  <dimension ref="A1:O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4" customWidth="1" min="4" max="4"/>
    <col width="4" customWidth="1" min="5" max="5"/>
    <col width="24" customWidth="1" min="6" max="6"/>
    <col width="17" customWidth="1" min="7" max="7"/>
    <col width="4" customWidth="1" min="8" max="8"/>
    <col width="4" customWidth="1" min="9" max="9"/>
    <col width="18" customWidth="1" min="10" max="10"/>
    <col width="21" customWidth="1" min="11" max="11"/>
    <col width="4" customWidth="1" min="12" max="12"/>
    <col width="4" customWidth="1" min="13" max="13"/>
    <col width="24" customWidth="1" min="14" max="14"/>
    <col width="13" customWidth="1" min="15" max="15"/>
  </cols>
  <sheetData>
    <row r="1" ht="28" customHeight="1">
      <c r="A1" s="1" t="inlineStr">
        <is>
          <t>Übersicht offene Mietkautionen</t>
        </is>
      </c>
    </row>
    <row r="2"/>
    <row r="3">
      <c r="A3" s="18" t="inlineStr">
        <is>
          <t>Kennzahl</t>
        </is>
      </c>
      <c r="B3" s="18" t="inlineStr">
        <is>
          <t>Wert</t>
        </is>
      </c>
    </row>
    <row r="4">
      <c r="A4" s="19" t="inlineStr">
        <is>
          <t>Anzahl aller Vorgänge</t>
        </is>
      </c>
      <c r="B4" s="8">
        <f>COUNTA('Kautionsforderungen'!$A$3:$A$102)</f>
        <v/>
      </c>
    </row>
    <row r="5">
      <c r="A5" s="20" t="inlineStr">
        <is>
          <t>Offene Vorgänge</t>
        </is>
      </c>
      <c r="B5" s="12">
        <f>COUNTIF('Kautionsforderungen'!$P$3:$P$102,"Offen")+COUNTIF('Kautionsforderungen'!$P$3:$P$102,"Teilweise bezahlt")</f>
        <v/>
      </c>
    </row>
    <row r="6">
      <c r="A6" s="19" t="inlineStr">
        <is>
          <t>Offene Kautionssumme</t>
        </is>
      </c>
      <c r="B6" s="7">
        <f>SUM('Kautionsforderungen'!$K$3:$K$102)</f>
        <v/>
      </c>
    </row>
    <row r="7">
      <c r="A7" s="20" t="inlineStr">
        <is>
          <t>Durchschnittliche offene Forderung</t>
        </is>
      </c>
      <c r="B7" s="11">
        <f>IFERROR(AVERAGE('Kautionsforderungen'!$K$3:$K$102),0)</f>
        <v/>
      </c>
    </row>
    <row r="8">
      <c r="A8" s="19" t="inlineStr">
        <is>
          <t>Überfällige Vorgänge</t>
        </is>
      </c>
      <c r="B8" s="8">
        <f>COUNTIF('Kautionsforderungen'!$M$3:$M$102,"&gt;0")</f>
        <v/>
      </c>
    </row>
    <row r="9">
      <c r="A9" s="20" t="inlineStr">
        <is>
          <t>Forderungen zur rechtlichen Prüfung</t>
        </is>
      </c>
      <c r="B9" s="12">
        <f>COUNTIF('Kautionsforderungen'!$X$3:$X$102,"Rechtliche Prüfung")</f>
        <v/>
      </c>
    </row>
    <row r="10">
      <c r="A10" s="19" t="inlineStr">
        <is>
          <t>Anteil vollständig bezahlter Vorgänge</t>
        </is>
      </c>
      <c r="B10" s="21">
        <f>IFERROR(COUNTIF('Kautionsforderungen'!$P$3:$P$102,"Vollständig bezahlt")/COUNTA('Kautionsforderungen'!$A$3:$A$102),0)</f>
        <v/>
      </c>
    </row>
    <row r="11"/>
    <row r="12"/>
    <row r="13"/>
    <row r="14"/>
    <row r="15">
      <c r="A15" s="18" t="inlineStr">
        <is>
          <t>Zahlungsstatus</t>
        </is>
      </c>
      <c r="B15" s="18" t="inlineStr">
        <is>
          <t>Anzahl Vorgänge</t>
        </is>
      </c>
      <c r="C15" s="18" t="inlineStr">
        <is>
          <t>Offene Summe</t>
        </is>
      </c>
      <c r="F15" s="18" t="inlineStr">
        <is>
          <t>Eskalationsstufe</t>
        </is>
      </c>
      <c r="G15" s="18" t="inlineStr">
        <is>
          <t>Anzahl Vorgänge</t>
        </is>
      </c>
      <c r="J15" s="18" t="inlineStr">
        <is>
          <t>Stadt</t>
        </is>
      </c>
      <c r="K15" s="18" t="inlineStr">
        <is>
          <t>Offene Forderungen</t>
        </is>
      </c>
      <c r="N15" s="18" t="inlineStr">
        <is>
          <t>Eskalationsstufe</t>
        </is>
      </c>
      <c r="O15" s="18" t="inlineStr">
        <is>
          <t>Priorität</t>
        </is>
      </c>
    </row>
    <row r="16">
      <c r="A16" s="10" t="inlineStr">
        <is>
          <t>Offen</t>
        </is>
      </c>
      <c r="B16" s="10">
        <f>COUNTIF('Kautionsforderungen'!$P$3:$P$102,A16)</f>
        <v/>
      </c>
      <c r="C16" s="7">
        <f>SUMIF('Kautionsforderungen'!$P$3:$P$102,A16,'Kautionsforderungen'!$K$3:$K$102)</f>
        <v/>
      </c>
      <c r="F16" s="10" t="inlineStr">
        <is>
          <t>Erledigt</t>
        </is>
      </c>
      <c r="G16" s="10">
        <f>COUNTIF('Kautionsforderungen'!$X$3:$X$102,F16)</f>
        <v/>
      </c>
      <c r="J16" s="10" t="inlineStr">
        <is>
          <t>Berlin</t>
        </is>
      </c>
      <c r="K16" s="7">
        <f>SUMIF('Kautionsforderungen'!$D$3:$D$102,J16,'Kautionsforderungen'!$K$3:$K$102)</f>
        <v/>
      </c>
      <c r="N16" s="10" t="inlineStr">
        <is>
          <t>Erledigt</t>
        </is>
      </c>
      <c r="O16" s="10" t="n">
        <v>4</v>
      </c>
    </row>
    <row r="17">
      <c r="A17" s="13" t="inlineStr">
        <is>
          <t>Teilweise bezahlt</t>
        </is>
      </c>
      <c r="B17" s="13">
        <f>COUNTIF('Kautionsforderungen'!$P$3:$P$102,A17)</f>
        <v/>
      </c>
      <c r="C17" s="11">
        <f>SUMIF('Kautionsforderungen'!$P$3:$P$102,A17,'Kautionsforderungen'!$K$3:$K$102)</f>
        <v/>
      </c>
      <c r="F17" s="13" t="inlineStr">
        <is>
          <t>1. Aufforderung</t>
        </is>
      </c>
      <c r="G17" s="13">
        <f>COUNTIF('Kautionsforderungen'!$X$3:$X$102,F17)</f>
        <v/>
      </c>
      <c r="J17" s="13" t="inlineStr">
        <is>
          <t>München</t>
        </is>
      </c>
      <c r="K17" s="11">
        <f>SUMIF('Kautionsforderungen'!$D$3:$D$102,J17,'Kautionsforderungen'!$K$3:$K$102)</f>
        <v/>
      </c>
      <c r="N17" s="13" t="inlineStr">
        <is>
          <t>1. Aufforderung</t>
        </is>
      </c>
      <c r="O17" s="13" t="n">
        <v>3</v>
      </c>
    </row>
    <row r="18">
      <c r="A18" s="10" t="inlineStr">
        <is>
          <t>Ratenzahlung</t>
        </is>
      </c>
      <c r="B18" s="10">
        <f>COUNTIF('Kautionsforderungen'!$P$3:$P$102,A18)</f>
        <v/>
      </c>
      <c r="C18" s="7">
        <f>SUMIF('Kautionsforderungen'!$P$3:$P$102,A18,'Kautionsforderungen'!$K$3:$K$102)</f>
        <v/>
      </c>
      <c r="F18" s="10" t="inlineStr">
        <is>
          <t>2. Mahnung</t>
        </is>
      </c>
      <c r="G18" s="10">
        <f>COUNTIF('Kautionsforderungen'!$X$3:$X$102,F18)</f>
        <v/>
      </c>
      <c r="J18" s="10" t="inlineStr">
        <is>
          <t>Hamburg</t>
        </is>
      </c>
      <c r="K18" s="7">
        <f>SUMIF('Kautionsforderungen'!$D$3:$D$102,J18,'Kautionsforderungen'!$K$3:$K$102)</f>
        <v/>
      </c>
      <c r="N18" s="10" t="inlineStr">
        <is>
          <t>2. Mahnung</t>
        </is>
      </c>
      <c r="O18" s="10" t="n">
        <v>2</v>
      </c>
    </row>
    <row r="19">
      <c r="A19" s="13" t="inlineStr">
        <is>
          <t>Vollständig bezahlt</t>
        </is>
      </c>
      <c r="B19" s="13">
        <f>COUNTIF('Kautionsforderungen'!$P$3:$P$102,A19)</f>
        <v/>
      </c>
      <c r="C19" s="11">
        <f>SUMIF('Kautionsforderungen'!$P$3:$P$102,A19,'Kautionsforderungen'!$K$3:$K$102)</f>
        <v/>
      </c>
      <c r="F19" s="13" t="inlineStr">
        <is>
          <t>Rechtliche Prüfung</t>
        </is>
      </c>
      <c r="G19" s="13">
        <f>COUNTIF('Kautionsforderungen'!$X$3:$X$102,F19)</f>
        <v/>
      </c>
      <c r="J19" s="13" t="inlineStr">
        <is>
          <t>Köln</t>
        </is>
      </c>
      <c r="K19" s="11">
        <f>SUMIF('Kautionsforderungen'!$D$3:$D$102,J19,'Kautionsforderungen'!$K$3:$K$102)</f>
        <v/>
      </c>
      <c r="N19" s="13" t="inlineStr">
        <is>
          <t>Rechtliche Prüfung</t>
        </is>
      </c>
      <c r="O19" s="13" t="n">
        <v>1</v>
      </c>
    </row>
    <row r="20">
      <c r="J20" s="10" t="inlineStr">
        <is>
          <t>Frankfurt</t>
        </is>
      </c>
      <c r="K20" s="7">
        <f>SUMIF('Kautionsforderungen'!$D$3:$D$102,J20,'Kautionsforderungen'!$K$3:$K$102)</f>
        <v/>
      </c>
    </row>
    <row r="21">
      <c r="J21" s="13" t="inlineStr">
        <is>
          <t>Stuttgart</t>
        </is>
      </c>
      <c r="K21" s="11">
        <f>SUMIF('Kautionsforderungen'!$D$3:$D$102,J21,'Kautionsforderungen'!$K$3:$K$102)</f>
        <v/>
      </c>
    </row>
    <row r="22">
      <c r="J22" s="10" t="inlineStr">
        <is>
          <t>Düsseldorf</t>
        </is>
      </c>
      <c r="K22" s="7">
        <f>SUMIF('Kautionsforderungen'!$D$3:$D$102,J22,'Kautionsforderungen'!$K$3:$K$102)</f>
        <v/>
      </c>
    </row>
    <row r="23">
      <c r="J23" s="13" t="inlineStr">
        <is>
          <t>Leipzig</t>
        </is>
      </c>
      <c r="K23" s="11">
        <f>SUMIF('Kautionsforderungen'!$D$3:$D$102,J23,'Kautionsforderungen'!$K$3:$K$102)</f>
        <v/>
      </c>
    </row>
    <row r="24">
      <c r="J24" s="10" t="inlineStr">
        <is>
          <t>Dresden</t>
        </is>
      </c>
      <c r="K24" s="7">
        <f>SUMIF('Kautionsforderungen'!$D$3:$D$102,J24,'Kautionsforderungen'!$K$3:$K$102)</f>
        <v/>
      </c>
    </row>
    <row r="25">
      <c r="J25" s="13" t="inlineStr">
        <is>
          <t>Hannover</t>
        </is>
      </c>
      <c r="K25" s="11">
        <f>SUMIF('Kautionsforderungen'!$D$3:$D$102,J25,'Kautionsforderungen'!$K$3:$K$102)</f>
        <v/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3" customHeight="1">
      <c r="A1" s="1" t="inlineStr">
        <is>
          <t>Hinweise zur Arbeitsmappe</t>
        </is>
      </c>
    </row>
    <row r="2" ht="23" customHeight="1"/>
    <row r="3" ht="23" customHeight="1">
      <c r="A3" s="18" t="inlineStr">
        <is>
          <t>Arbeitsblatt</t>
        </is>
      </c>
      <c r="B3" s="18" t="inlineStr">
        <is>
          <t>Zweck und Nutzung</t>
        </is>
      </c>
    </row>
    <row r="4" ht="23" customHeight="1">
      <c r="A4" s="19" t="inlineStr">
        <is>
          <t>Kautionsforderungen</t>
        </is>
      </c>
      <c r="B4" s="14" t="inlineStr">
        <is>
          <t>Erfassung offener, teilweise bezahlter und erledigter Kautionsforderungen einschließlich Zahlungsziel, Aufforderungen, Raten und Eskalationsstufe.</t>
        </is>
      </c>
    </row>
    <row r="5" ht="23" customHeight="1">
      <c r="A5" s="20" t="inlineStr">
        <is>
          <t>Übersicht</t>
        </is>
      </c>
      <c r="B5" s="16" t="inlineStr">
        <is>
          <t>Kennzahlen, Statusauswertung und Diagramme zur schnellen Priorisierung offener Kautionsforderungen.</t>
        </is>
      </c>
    </row>
    <row r="6" ht="23" customHeight="1">
      <c r="A6" s="19" t="inlineStr">
        <is>
          <t>Hinweise</t>
        </is>
      </c>
      <c r="B6" s="14" t="inlineStr">
        <is>
          <t>Arbeitsanleitung, Dokumentationshinweise und organisatorische Grenzen der Arbeitsmappe.</t>
        </is>
      </c>
    </row>
    <row r="7" ht="23" customHeight="1"/>
    <row r="8" ht="23" customHeight="1">
      <c r="A8" s="18" t="inlineStr">
        <is>
          <t>Arbeitsweise</t>
        </is>
      </c>
      <c r="B8" s="22" t="n"/>
      <c r="C8" s="22" t="n"/>
      <c r="D8" s="22" t="n"/>
      <c r="E8" s="22" t="n"/>
      <c r="F8" s="22" t="n"/>
      <c r="G8" s="22" t="n"/>
      <c r="H8" s="23" t="n"/>
    </row>
    <row r="9" ht="23" customHeight="1">
      <c r="A9" s="14" t="inlineStr">
        <is>
          <t>•</t>
        </is>
      </c>
      <c r="B9" s="14" t="inlineStr">
        <is>
          <t>Forderung aus Mietvertrag, vereinbarter Kautionshöhe und vorhandenen Zahlungsnachweisen prüfen.</t>
        </is>
      </c>
    </row>
    <row r="10" ht="23" customHeight="1">
      <c r="A10" s="16" t="inlineStr">
        <is>
          <t>•</t>
        </is>
      </c>
      <c r="B10" s="16" t="inlineStr">
        <is>
          <t>Zahlungsziel, Datum der Aufforderung und dokumentierten Zugang nachvollziehbar erfassen.</t>
        </is>
      </c>
    </row>
    <row r="11" ht="23" customHeight="1">
      <c r="A11" s="14" t="inlineStr">
        <is>
          <t>•</t>
        </is>
      </c>
      <c r="B11" s="14" t="inlineStr">
        <is>
          <t>Bei Ratenzahlungen schriftliche Vereinbarung, monatliche Rate und nächsten Fälligkeitstermin pflegen.</t>
        </is>
      </c>
    </row>
    <row r="12" ht="23" customHeight="1">
      <c r="A12" s="16" t="inlineStr">
        <is>
          <t>•</t>
        </is>
      </c>
      <c r="B12" s="16" t="inlineStr">
        <is>
          <t>Zahlungseingänge, Mahnkosten sowie angerechnete Beträge zeitnah in der Haupttabelle aktualisieren.</t>
        </is>
      </c>
    </row>
    <row r="13" ht="23" customHeight="1">
      <c r="A13" s="14" t="inlineStr">
        <is>
          <t>•</t>
        </is>
      </c>
      <c r="B13" s="14" t="inlineStr">
        <is>
          <t>Eskalationsstufen dienen nur der internen Organisation; vor weiteren Schritten Mietvertrag, BGB und aktuelle Rechtslage prüfen.</t>
        </is>
      </c>
    </row>
    <row r="14" ht="23" customHeight="1">
      <c r="A14" s="16" t="inlineStr">
        <is>
          <t>•</t>
        </is>
      </c>
      <c r="B14" s="16" t="inlineStr">
        <is>
          <t>Personenbezogene Daten ausschließlich zweckgebunden, vertraulich und DSGVO-konform verarbeiten.</t>
        </is>
      </c>
    </row>
    <row r="15" ht="23" customHeight="1">
      <c r="A15" s="14" t="inlineStr">
        <is>
          <t>•</t>
        </is>
      </c>
      <c r="B15" s="14" t="inlineStr">
        <is>
          <t>Diese Arbeitsmappe ersetzt keine Rechtsberatung und trifft keine automatische Verzugs- oder Rechtsbewertung.</t>
        </is>
      </c>
    </row>
    <row r="16" ht="23" customHeight="1"/>
    <row r="17" ht="23" customHeight="1"/>
    <row r="18" ht="23" customHeight="1">
      <c r="A18" s="18" t="inlineStr">
        <is>
          <t>Wichtige Spaltengruppen</t>
        </is>
      </c>
      <c r="B18" s="22" t="n"/>
      <c r="C18" s="22" t="n"/>
      <c r="D18" s="22" t="n"/>
      <c r="E18" s="22" t="n"/>
      <c r="F18" s="22" t="n"/>
      <c r="G18" s="22" t="n"/>
      <c r="H18" s="23" t="n"/>
    </row>
    <row r="19" ht="23" customHeight="1">
      <c r="A19" s="19" t="inlineStr">
        <is>
          <t>Vorgangs- und Mietdaten</t>
        </is>
      </c>
      <c r="B19" s="14" t="inlineStr">
        <is>
          <t>Vorgangs-ID, Mietername, Objektadresse, Stadt, Mietvertragsbeginn und Einzugsdatum.</t>
        </is>
      </c>
    </row>
    <row r="20" ht="23" customHeight="1">
      <c r="A20" s="20" t="inlineStr">
        <is>
          <t>Kautions- und Zahlungsdaten</t>
        </is>
      </c>
      <c r="B20" s="16" t="inlineStr">
        <is>
          <t>Kaltmiete, vereinbarte Kaution, bereits gezahlt, offener Betrag, Zahlungsziel und Mahnkosten.</t>
        </is>
      </c>
    </row>
    <row r="21" ht="23" customHeight="1">
      <c r="A21" s="19" t="inlineStr">
        <is>
          <t>Nachverfolgung</t>
        </is>
      </c>
      <c r="B21" s="14" t="inlineStr">
        <is>
          <t>Letzte Aufforderung, Anzahl Aufforderungen, Zahlungsstatus, Ratenzahlung und nächste Ratenfälligkeit.</t>
        </is>
      </c>
    </row>
    <row r="22" ht="23" customHeight="1">
      <c r="A22" s="20" t="inlineStr">
        <is>
          <t>Eskalation</t>
        </is>
      </c>
      <c r="B22" s="16" t="inlineStr">
        <is>
          <t>Eskalationsstufe, Ratenstatus und Bearbeitungspriorität werden aus den gepflegten Angaben berechnet.</t>
        </is>
      </c>
    </row>
    <row r="23" ht="23" customHeight="1"/>
  </sheetData>
  <mergeCells count="3">
    <mergeCell ref="A1:H1"/>
    <mergeCell ref="A8:H8"/>
    <mergeCell ref="A18:H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2026-09-11T09:49:56Z</dcterms:created>
  <dcterms:modified xmlns:dcterms="http://purl.org/dc/terms/" xmlns:xsi="http://www.w3.org/2001/XMLSchema-instance" xsi:type="dcterms:W3CDTF">2026-09-11T09:49:56Z</dcterms:modified>
</cp:coreProperties>
</file>