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4.xml" ContentType="application/vnd.openxmlformats-officedocument.spreadsheetml.worksheet+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chadensfälle" sheetId="1" state="visible" r:id="rId1"/>
    <sheet xmlns:r="http://schemas.openxmlformats.org/officeDocument/2006/relationships" name="Briefgenerator" sheetId="2" state="visible" r:id="rId2"/>
    <sheet xmlns:r="http://schemas.openxmlformats.org/officeDocument/2006/relationships" name="Übersicht" sheetId="3" state="visible" r:id="rId3"/>
    <sheet xmlns:r="http://schemas.openxmlformats.org/officeDocument/2006/relationships" name="Hinweise" sheetId="4" state="visible" r:id="rId4"/>
  </sheets>
  <definedNames>
    <definedName name="_xlnm._FilterDatabase" localSheetId="0" hidden="1">'Schadensfälle'!$A$4:$AD$114</definedName>
  </definedNames>
  <calcPr calcId="124519" fullCalcOnLoad="1"/>
</workbook>
</file>

<file path=xl/styles.xml><?xml version="1.0" encoding="utf-8"?>
<styleSheet xmlns="http://schemas.openxmlformats.org/spreadsheetml/2006/main">
  <numFmts count="3">
    <numFmt numFmtId="164" formatCode="DD.MM.YYYY"/>
    <numFmt numFmtId="165" formatCode="#.##0,00 &quot;€&quot;"/>
    <numFmt numFmtId="166" formatCode="0,00%"/>
  </numFmts>
  <fonts count="8">
    <font>
      <name val="Calibri"/>
      <family val="2"/>
      <color theme="1"/>
      <sz val="11"/>
      <scheme val="minor"/>
    </font>
    <font>
      <name val="Calibri"/>
      <b val="1"/>
      <color rgb="00FFFFFF"/>
      <sz val="16"/>
    </font>
    <font>
      <name val="Calibri"/>
      <i val="1"/>
      <color rgb="004B5563"/>
      <sz val="10"/>
    </font>
    <font>
      <name val="Calibri"/>
      <b val="1"/>
      <color rgb="00FFFFFF"/>
      <sz val="11"/>
    </font>
    <font>
      <name val="Calibri"/>
      <color rgb="001F2937"/>
      <sz val="10"/>
    </font>
    <font>
      <name val="Calibri"/>
      <b val="1"/>
      <color rgb="001F2937"/>
      <sz val="10"/>
    </font>
    <font>
      <name val="Calibri"/>
      <b val="1"/>
      <color rgb="001E3A5F"/>
      <sz val="14"/>
    </font>
    <font>
      <name val="Calibri"/>
      <b val="1"/>
      <color rgb="00FFFFFF"/>
      <sz val="10"/>
    </font>
  </fonts>
  <fills count="11">
    <fill>
      <patternFill/>
    </fill>
    <fill>
      <patternFill patternType="gray125"/>
    </fill>
    <fill>
      <patternFill patternType="solid">
        <fgColor rgb="001E3A5F"/>
      </patternFill>
    </fill>
    <fill>
      <patternFill patternType="solid">
        <fgColor rgb="00EEF2F7"/>
      </patternFill>
    </fill>
    <fill>
      <patternFill patternType="solid">
        <fgColor rgb="00FFFBEB"/>
      </patternFill>
    </fill>
    <fill>
      <patternFill patternType="solid">
        <fgColor rgb="00F1F5F9"/>
      </patternFill>
    </fill>
    <fill>
      <patternFill patternType="solid">
        <fgColor rgb="002C4C73"/>
      </patternFill>
    </fill>
    <fill>
      <patternFill patternType="solid">
        <fgColor rgb="00FFFFFF"/>
      </patternFill>
    </fill>
    <fill>
      <patternFill patternType="solid">
        <fgColor rgb="00FEE2E2"/>
      </patternFill>
    </fill>
    <fill>
      <patternFill patternType="solid">
        <fgColor rgb="00E8EEF6"/>
      </patternFill>
    </fill>
    <fill>
      <patternFill patternType="solid">
        <fgColor rgb="00C8102E"/>
      </patternFill>
    </fill>
  </fills>
  <borders count="6">
    <border>
      <left/>
      <right/>
      <top/>
      <bottom/>
      <diagonal/>
    </border>
    <border>
      <left style="thin">
        <color rgb="00D1D5DB"/>
      </left>
      <right style="thin">
        <color rgb="00D1D5DB"/>
      </right>
      <top style="thin">
        <color rgb="00D1D5DB"/>
      </top>
      <bottom style="thin">
        <color rgb="00D1D5DB"/>
      </bottom>
    </border>
    <border>
      <left/>
      <right/>
      <top style="thin">
        <color rgb="00D1D5DB"/>
      </top>
      <bottom/>
      <diagonal/>
    </border>
    <border>
      <left/>
      <right style="thin">
        <color rgb="00D1D5DB"/>
      </right>
      <top style="thin">
        <color rgb="00D1D5DB"/>
      </top>
      <bottom/>
      <diagonal/>
    </border>
    <border>
      <left/>
      <right/>
      <top style="thin">
        <color rgb="00D1D5DB"/>
      </top>
      <bottom style="thin">
        <color rgb="00D1D5DB"/>
      </bottom>
      <diagonal/>
    </border>
    <border>
      <left/>
      <right style="thin">
        <color rgb="00D1D5DB"/>
      </right>
      <top style="thin">
        <color rgb="00D1D5DB"/>
      </top>
      <bottom style="thin">
        <color rgb="00D1D5DB"/>
      </bottom>
      <diagonal/>
    </border>
  </borders>
  <cellStyleXfs count="1">
    <xf numFmtId="0" fontId="0" fillId="0" borderId="0"/>
  </cellStyleXfs>
  <cellXfs count="46">
    <xf numFmtId="0" fontId="0" fillId="0" borderId="0" pivotButton="0" quotePrefix="0" xfId="0"/>
    <xf numFmtId="0" fontId="1" fillId="2" borderId="1" applyAlignment="1" pivotButton="0" quotePrefix="0" xfId="0">
      <alignment horizontal="center" vertical="center"/>
    </xf>
    <xf numFmtId="0" fontId="2" fillId="3" borderId="1" applyAlignment="1" pivotButton="0" quotePrefix="0" xfId="0">
      <alignment horizontal="left" vertical="center" wrapText="1"/>
    </xf>
    <xf numFmtId="0" fontId="3" fillId="2" borderId="1" applyAlignment="1" pivotButton="0" quotePrefix="0" xfId="0">
      <alignment horizontal="left" vertical="center" wrapText="1"/>
    </xf>
    <xf numFmtId="0" fontId="4" fillId="4" borderId="1" applyAlignment="1" pivotButton="0" quotePrefix="0" xfId="0">
      <alignment horizontal="left" vertical="center" wrapText="1"/>
    </xf>
    <xf numFmtId="164" fontId="4" fillId="4" borderId="1" applyAlignment="1" pivotButton="0" quotePrefix="0" xfId="0">
      <alignment horizontal="left" vertical="center" wrapText="1"/>
    </xf>
    <xf numFmtId="165" fontId="4" fillId="4" borderId="1" applyAlignment="1" pivotButton="0" quotePrefix="0" xfId="0">
      <alignment horizontal="left" vertical="center" wrapText="1"/>
    </xf>
    <xf numFmtId="165" fontId="4" fillId="5" borderId="1" applyAlignment="1" pivotButton="0" quotePrefix="0" xfId="0">
      <alignment horizontal="left" vertical="center" wrapText="1"/>
    </xf>
    <xf numFmtId="166" fontId="4" fillId="4" borderId="1" applyAlignment="1" pivotButton="0" quotePrefix="0" xfId="0">
      <alignment horizontal="left" vertical="center" wrapText="1"/>
    </xf>
    <xf numFmtId="166" fontId="4" fillId="5" borderId="1" applyAlignment="1" pivotButton="0" quotePrefix="0" xfId="0">
      <alignment horizontal="left" vertical="center" wrapText="1"/>
    </xf>
    <xf numFmtId="0" fontId="4" fillId="5" borderId="1" applyAlignment="1" pivotButton="0" quotePrefix="0" xfId="0">
      <alignment horizontal="left" vertical="center" wrapText="1"/>
    </xf>
    <xf numFmtId="0" fontId="5" fillId="3" borderId="1" applyAlignment="1" pivotButton="0" quotePrefix="0" xfId="0">
      <alignment horizontal="left" vertical="center" wrapText="1"/>
    </xf>
    <xf numFmtId="0" fontId="4" fillId="4" borderId="1" applyAlignment="1" pivotButton="0" quotePrefix="0" xfId="0">
      <alignment horizontal="left" vertical="top" wrapText="1"/>
    </xf>
    <xf numFmtId="0" fontId="4" fillId="0" borderId="1" applyAlignment="1" pivotButton="0" quotePrefix="0" xfId="0">
      <alignment horizontal="left" vertical="top" wrapText="1"/>
    </xf>
    <xf numFmtId="0" fontId="4" fillId="5" borderId="1" applyAlignment="1" pivotButton="0" quotePrefix="0" xfId="0">
      <alignment horizontal="left" vertical="top" wrapText="1"/>
    </xf>
    <xf numFmtId="164" fontId="4" fillId="5" borderId="1" applyAlignment="1" pivotButton="0" quotePrefix="0" xfId="0">
      <alignment horizontal="left" vertical="top" wrapText="1"/>
    </xf>
    <xf numFmtId="165" fontId="4" fillId="5" borderId="1" applyAlignment="1" pivotButton="0" quotePrefix="0" xfId="0">
      <alignment horizontal="left" vertical="top" wrapText="1"/>
    </xf>
    <xf numFmtId="0" fontId="3" fillId="6" borderId="1" applyAlignment="1" pivotButton="0" quotePrefix="0" xfId="0">
      <alignment horizontal="left" vertical="center" wrapText="1"/>
    </xf>
    <xf numFmtId="0" fontId="4" fillId="7" borderId="1" applyAlignment="1" pivotButton="0" quotePrefix="0" xfId="0">
      <alignment horizontal="left" vertical="top" wrapText="1"/>
    </xf>
    <xf numFmtId="0" fontId="4" fillId="8" borderId="1" applyAlignment="1" pivotButton="0" quotePrefix="0" xfId="0">
      <alignment horizontal="left" vertical="top" wrapText="1"/>
    </xf>
    <xf numFmtId="0" fontId="6" fillId="9" borderId="1" applyAlignment="1" pivotButton="0" quotePrefix="0" xfId="0">
      <alignment horizontal="center" vertical="center"/>
    </xf>
    <xf numFmtId="165" fontId="6" fillId="9" borderId="1" applyAlignment="1" pivotButton="0" quotePrefix="0" xfId="0">
      <alignment horizontal="center" vertical="center"/>
    </xf>
    <xf numFmtId="166" fontId="6" fillId="9" borderId="1" applyAlignment="1" pivotButton="0" quotePrefix="0" xfId="0">
      <alignment horizontal="center" vertical="center"/>
    </xf>
    <xf numFmtId="0" fontId="3" fillId="6" borderId="1" pivotButton="0" quotePrefix="0" xfId="0"/>
    <xf numFmtId="0" fontId="0" fillId="6" borderId="1" pivotButton="0" quotePrefix="0" xfId="0"/>
    <xf numFmtId="0" fontId="4" fillId="3" borderId="1" applyAlignment="1" pivotButton="0" quotePrefix="0" xfId="0">
      <alignment horizontal="left" vertical="center" wrapText="1"/>
    </xf>
    <xf numFmtId="165" fontId="4" fillId="3" borderId="1" applyAlignment="1" pivotButton="0" quotePrefix="0" xfId="0">
      <alignment horizontal="left" vertical="center" wrapText="1"/>
    </xf>
    <xf numFmtId="0" fontId="4" fillId="7" borderId="1" applyAlignment="1" pivotButton="0" quotePrefix="0" xfId="0">
      <alignment horizontal="left" vertical="center" wrapText="1"/>
    </xf>
    <xf numFmtId="165" fontId="4" fillId="7" borderId="1" applyAlignment="1" pivotButton="0" quotePrefix="0" xfId="0">
      <alignment horizontal="left" vertical="center" wrapText="1"/>
    </xf>
    <xf numFmtId="0" fontId="5" fillId="3" borderId="1" applyAlignment="1" pivotButton="0" quotePrefix="0" xfId="0">
      <alignment horizontal="left" vertical="top" wrapText="1"/>
    </xf>
    <xf numFmtId="0" fontId="4" fillId="3" borderId="1" applyAlignment="1" pivotButton="0" quotePrefix="0" xfId="0">
      <alignment horizontal="left" vertical="top" wrapText="1"/>
    </xf>
    <xf numFmtId="0" fontId="5" fillId="7" borderId="1" applyAlignment="1" pivotButton="0" quotePrefix="0" xfId="0">
      <alignment horizontal="left" vertical="top" wrapText="1"/>
    </xf>
    <xf numFmtId="0" fontId="7" fillId="10" borderId="1" applyAlignment="1" pivotButton="0" quotePrefix="0" xfId="0">
      <alignment horizontal="left" vertical="center" wrapText="1"/>
    </xf>
    <xf numFmtId="0" fontId="0" fillId="0" borderId="4" pivotButton="0" quotePrefix="0" xfId="0"/>
    <xf numFmtId="0" fontId="0" fillId="0" borderId="5" pivotButton="0" quotePrefix="0" xfId="0"/>
    <xf numFmtId="164" fontId="4" fillId="4" borderId="1" applyAlignment="1" pivotButton="0" quotePrefix="0" xfId="0">
      <alignment horizontal="left" vertical="center" wrapText="1"/>
    </xf>
    <xf numFmtId="165" fontId="4" fillId="4" borderId="1" applyAlignment="1" pivotButton="0" quotePrefix="0" xfId="0">
      <alignment horizontal="left" vertical="center" wrapText="1"/>
    </xf>
    <xf numFmtId="165" fontId="4" fillId="5" borderId="1" applyAlignment="1" pivotButton="0" quotePrefix="0" xfId="0">
      <alignment horizontal="left" vertical="center" wrapText="1"/>
    </xf>
    <xf numFmtId="166" fontId="4" fillId="4" borderId="1" applyAlignment="1" pivotButton="0" quotePrefix="0" xfId="0">
      <alignment horizontal="left" vertical="center" wrapText="1"/>
    </xf>
    <xf numFmtId="166" fontId="4" fillId="5" borderId="1" applyAlignment="1" pivotButton="0" quotePrefix="0" xfId="0">
      <alignment horizontal="left" vertical="center" wrapText="1"/>
    </xf>
    <xf numFmtId="164" fontId="4" fillId="5" borderId="1" applyAlignment="1" pivotButton="0" quotePrefix="0" xfId="0">
      <alignment horizontal="left" vertical="top" wrapText="1"/>
    </xf>
    <xf numFmtId="165" fontId="4" fillId="5" borderId="1" applyAlignment="1" pivotButton="0" quotePrefix="0" xfId="0">
      <alignment horizontal="left" vertical="top" wrapText="1"/>
    </xf>
    <xf numFmtId="165" fontId="6" fillId="9" borderId="1" applyAlignment="1" pivotButton="0" quotePrefix="0" xfId="0">
      <alignment horizontal="center" vertical="center"/>
    </xf>
    <xf numFmtId="166" fontId="6" fillId="9" borderId="1" applyAlignment="1" pivotButton="0" quotePrefix="0" xfId="0">
      <alignment horizontal="center" vertical="center"/>
    </xf>
    <xf numFmtId="165" fontId="4" fillId="3" borderId="1" applyAlignment="1" pivotButton="0" quotePrefix="0" xfId="0">
      <alignment horizontal="left" vertical="center" wrapText="1"/>
    </xf>
    <xf numFmtId="165" fontId="4" fillId="7" borderId="1" applyAlignment="1" pivotButton="0" quotePrefix="0" xfId="0">
      <alignment horizontal="left" vertical="center" wrapText="1"/>
    </xf>
  </cellXfs>
  <cellStyles count="1">
    <cellStyle name="Normal" xfId="0" builtinId="0" hidden="0"/>
  </cellStyles>
  <dxfs count="2">
    <dxf>
      <fill>
        <patternFill patternType="solid">
          <fgColor rgb="00DCFCE7"/>
        </patternFill>
      </fill>
    </dxf>
    <dxf>
      <font>
        <name val="Calibri"/>
        <b val="1"/>
        <color rgb="001F2937"/>
        <sz val="10"/>
      </font>
      <fill>
        <patternFill patternType="solid">
          <fgColor rgb="00FEE2E2"/>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styles" Target="styles.xml" Id="rId5"/><Relationship Type="http://schemas.openxmlformats.org/officeDocument/2006/relationships/theme" Target="theme/theme1.xml" Id="rId6"/></Relationships>
</file>

<file path=xl/charts/chart1.xml><?xml version="1.0" encoding="utf-8"?>
<chartSpace xmlns="http://schemas.openxmlformats.org/drawingml/2006/chart">
  <chart>
    <title>
      <tx>
        <rich>
          <a:bodyPr xmlns:a="http://schemas.openxmlformats.org/drawingml/2006/main"/>
          <a:p xmlns:a="http://schemas.openxmlformats.org/drawingml/2006/main">
            <a:pPr>
              <a:defRPr/>
            </a:pPr>
            <a:r>
              <a:t>Erstattungsfähiger Schaden je Stadt</a:t>
            </a:r>
          </a:p>
        </rich>
      </tx>
    </title>
    <plotArea>
      <barChart>
        <barDir val="col"/>
        <grouping val="clustered"/>
        <ser>
          <idx val="0"/>
          <order val="0"/>
          <tx>
            <strRef>
              <f>'Übersicht'!B11</f>
            </strRef>
          </tx>
          <spPr>
            <a:solidFill xmlns:a="http://schemas.openxmlformats.org/drawingml/2006/main">
              <a:srgbClr val="2C4C73"/>
            </a:solidFill>
            <a:ln xmlns:a="http://schemas.openxmlformats.org/drawingml/2006/main">
              <a:prstDash val="solid"/>
            </a:ln>
          </spPr>
          <cat>
            <numRef>
              <f>'Übersicht'!$A$12:$A$21</f>
            </numRef>
          </cat>
          <val>
            <numRef>
              <f>'Übersicht'!$B$12:$B$21</f>
            </numRef>
          </val>
        </ser>
        <gapWidth val="150"/>
        <axId val="10"/>
        <axId val="100"/>
      </barChart>
      <catAx>
        <axId val="10"/>
        <scaling>
          <orientation val="minMax"/>
        </scaling>
        <axPos val="l"/>
        <title>
          <tx>
            <rich>
              <a:bodyPr xmlns:a="http://schemas.openxmlformats.org/drawingml/2006/main"/>
              <a:p xmlns:a="http://schemas.openxmlformats.org/drawingml/2006/main">
                <a:pPr>
                  <a:defRPr/>
                </a:pPr>
                <a:r>
                  <a:t>Stadt</a:t>
                </a:r>
              </a:p>
            </rich>
          </tx>
        </title>
        <majorTickMark val="none"/>
        <minorTickMark val="none"/>
        <crossAx val="100"/>
        <lblOffset val="100"/>
      </catAx>
      <valAx>
        <axId val="100"/>
        <scaling>
          <orientation val="minMax"/>
        </scaling>
        <axPos val="l"/>
        <majorGridlines/>
        <title>
          <tx>
            <rich>
              <a:bodyPr xmlns:a="http://schemas.openxmlformats.org/drawingml/2006/main"/>
              <a:p xmlns:a="http://schemas.openxmlformats.org/drawingml/2006/main">
                <a:pPr>
                  <a:defRPr/>
                </a:pPr>
                <a:r>
                  <a:t>Schadensbetrag</a:t>
                </a:r>
              </a:p>
            </rich>
          </tx>
        </title>
        <majorTickMark val="none"/>
        <minorTickMark val="none"/>
        <crossAx val="10"/>
      </valAx>
    </plotArea>
    <legend>
      <legendPos val="r"/>
    </legend>
    <plotVisOnly val="1"/>
    <dispBlanksAs val="gap"/>
  </chart>
</chartSpace>
</file>

<file path=xl/charts/chart2.xml><?xml version="1.0" encoding="utf-8"?>
<chartSpace xmlns="http://schemas.openxmlformats.org/drawingml/2006/chart">
  <chart>
    <title>
      <tx>
        <rich>
          <a:bodyPr xmlns:a="http://schemas.openxmlformats.org/drawingml/2006/main"/>
          <a:p xmlns:a="http://schemas.openxmlformats.org/drawingml/2006/main">
            <a:pPr>
              <a:defRPr/>
            </a:pPr>
            <a:r>
              <a:t>Fälle nach Status</a:t>
            </a:r>
          </a:p>
        </rich>
      </tx>
    </title>
    <plotArea>
      <pieChart>
        <varyColors val="1"/>
        <ser>
          <idx val="0"/>
          <order val="0"/>
          <tx>
            <strRef>
              <f>'Übersicht'!F11</f>
            </strRef>
          </tx>
          <spPr>
            <a:solidFill xmlns:a="http://schemas.openxmlformats.org/drawingml/2006/main">
              <a:srgbClr val="2C4C73"/>
            </a:solidFill>
            <a:ln xmlns:a="http://schemas.openxmlformats.org/drawingml/2006/main">
              <a:prstDash val="solid"/>
            </a:ln>
          </spPr>
          <cat>
            <numRef>
              <f>'Übersicht'!$E$12:$E$17</f>
            </numRef>
          </cat>
          <val>
            <numRef>
              <f>'Übersicht'!$F$12:$F$17</f>
            </numRef>
          </val>
        </ser>
        <dLbls>
          <showPercent val="1"/>
        </dLbls>
        <firstSliceAng val="0"/>
      </pieChart>
    </plotArea>
    <legend>
      <legendPos val="r"/>
    </legend>
    <plotVisOnly val="1"/>
    <dispBlanksAs val="gap"/>
  </chart>
</chartSpace>
</file>

<file path=xl/charts/chart3.xml><?xml version="1.0" encoding="utf-8"?>
<chartSpace xmlns="http://schemas.openxmlformats.org/drawingml/2006/chart">
  <chart>
    <title>
      <tx>
        <rich>
          <a:bodyPr xmlns:a="http://schemas.openxmlformats.org/drawingml/2006/main"/>
          <a:p xmlns:a="http://schemas.openxmlformats.org/drawingml/2006/main">
            <a:pPr>
              <a:defRPr/>
            </a:pPr>
            <a:r>
              <a:t>Kaution, Einbehalt und Auszahlung</a:t>
            </a:r>
          </a:p>
        </rich>
      </tx>
    </title>
    <plotArea>
      <barChart>
        <barDir val="bar"/>
        <grouping val="clustered"/>
        <ser>
          <idx val="0"/>
          <order val="0"/>
          <tx>
            <strRef>
              <f>'Übersicht'!K11</f>
            </strRef>
          </tx>
          <spPr>
            <a:solidFill xmlns:a="http://schemas.openxmlformats.org/drawingml/2006/main">
              <a:srgbClr val="1E3A5F"/>
            </a:solidFill>
            <a:ln xmlns:a="http://schemas.openxmlformats.org/drawingml/2006/main">
              <a:prstDash val="solid"/>
            </a:ln>
          </spPr>
          <cat>
            <numRef>
              <f>'Übersicht'!$J$12:$J$14</f>
            </numRef>
          </cat>
          <val>
            <numRef>
              <f>'Übersicht'!$K$12:$K$14</f>
            </numRef>
          </val>
        </ser>
        <gapWidth val="150"/>
        <axId val="10"/>
        <axId val="100"/>
      </barChart>
      <catAx>
        <axId val="10"/>
        <scaling>
          <orientation val="minMax"/>
        </scaling>
        <axPos val="l"/>
        <title>
          <tx>
            <rich>
              <a:bodyPr xmlns:a="http://schemas.openxmlformats.org/drawingml/2006/main"/>
              <a:p xmlns:a="http://schemas.openxmlformats.org/drawingml/2006/main">
                <a:pPr>
                  <a:defRPr/>
                </a:pPr>
                <a:r>
                  <a:t>Betrag</a:t>
                </a:r>
              </a:p>
            </rich>
          </tx>
        </title>
        <majorTickMark val="none"/>
        <minorTickMark val="none"/>
        <crossAx val="100"/>
        <lblOffset val="100"/>
      </catAx>
      <valAx>
        <axId val="100"/>
        <scaling>
          <orientation val="minMax"/>
        </scaling>
        <axPos val="l"/>
        <majorGridlines/>
        <title>
          <tx>
            <rich>
              <a:bodyPr xmlns:a="http://schemas.openxmlformats.org/drawingml/2006/main"/>
              <a:p xmlns:a="http://schemas.openxmlformats.org/drawingml/2006/main">
                <a:pPr>
                  <a:defRPr/>
                </a:pPr>
                <a:r>
                  <a:t>Kennzahl</a:t>
                </a:r>
              </a:p>
            </rich>
          </tx>
        </title>
        <majorTickMark val="none"/>
        <minorTickMark val="none"/>
        <crossAx val="10"/>
      </valAx>
    </plotArea>
    <legend>
      <legendPos val="r"/>
    </legend>
    <plotVisOnly val="1"/>
    <dispBlanksAs val="gap"/>
  </chart>
</chartSpace>
</file>

<file path=xl/drawings/_rels/drawing1.xml.rels><Relationships xmlns="http://schemas.openxmlformats.org/package/2006/relationships"><Relationship Type="http://schemas.openxmlformats.org/officeDocument/2006/relationships/chart" Target="/xl/charts/chart1.xml" Id="rId1"/><Relationship Type="http://schemas.openxmlformats.org/officeDocument/2006/relationships/chart" Target="/xl/charts/chart2.xml" Id="rId2"/><Relationship Type="http://schemas.openxmlformats.org/officeDocument/2006/relationships/chart" Target="/xl/charts/chart3.xml" Id="rId3"/></Relationships>
</file>

<file path=xl/drawings/drawing1.xml><?xml version="1.0" encoding="utf-8"?>
<wsDr xmlns="http://schemas.openxmlformats.org/drawingml/2006/spreadsheetDrawing">
  <oneCellAnchor>
    <from>
      <col>0</col>
      <colOff>0</colOff>
      <row>23</row>
      <rowOff>0</rowOff>
    </from>
    <ext cx="6480000" cy="3600000"/>
    <graphicFrame>
      <nvGraphicFramePr>
        <cNvPr id="1" name="Chart 1"/>
        <cNvGraphicFramePr/>
      </nvGraphicFramePr>
      <xfrm/>
      <a:graphic xmlns:a="http://schemas.openxmlformats.org/drawingml/2006/main">
        <a:graphicData uri="http://schemas.openxmlformats.org/drawingml/2006/chart">
          <c:chart xmlns:c="http://schemas.openxmlformats.org/drawingml/2006/chart" xmlns:r="http://schemas.openxmlformats.org/officeDocument/2006/relationships" r:id="rId1"/>
        </a:graphicData>
      </a:graphic>
    </graphicFrame>
    <clientData/>
  </oneCellAnchor>
  <oneCellAnchor>
    <from>
      <col>9</col>
      <colOff>0</colOff>
      <row>23</row>
      <rowOff>0</rowOff>
    </from>
    <ext cx="5400000" cy="3600000"/>
    <graphicFrame>
      <nvGraphicFramePr>
        <cNvPr id="2" name="Chart 2"/>
        <cNvGraphicFramePr/>
      </nvGraphicFramePr>
      <xfrm/>
      <a:graphic xmlns:a="http://schemas.openxmlformats.org/drawingml/2006/main">
        <a:graphicData uri="http://schemas.openxmlformats.org/drawingml/2006/chart">
          <c:chart xmlns:c="http://schemas.openxmlformats.org/drawingml/2006/chart" xmlns:r="http://schemas.openxmlformats.org/officeDocument/2006/relationships" r:id="rId2"/>
        </a:graphicData>
      </a:graphic>
    </graphicFrame>
    <clientData/>
  </oneCellAnchor>
  <oneCellAnchor>
    <from>
      <col>0</col>
      <colOff>0</colOff>
      <row>43</row>
      <rowOff>0</rowOff>
    </from>
    <ext cx="6480000" cy="2880000"/>
    <graphicFrame>
      <nvGraphicFramePr>
        <cNvPr id="3" name="Chart 3"/>
        <cNvGraphicFramePr/>
      </nvGraphicFramePr>
      <xfrm/>
      <a:graphic xmlns:a="http://schemas.openxmlformats.org/drawingml/2006/main">
        <a:graphicData uri="http://schemas.openxmlformats.org/drawingml/2006/chart">
          <c:chart xmlns:c="http://schemas.openxmlformats.org/drawingml/2006/chart" xmlns:r="http://schemas.openxmlformats.org/officeDocument/2006/relationships" r:id="rId3"/>
        </a:graphicData>
      </a:graphic>
    </graphicFrame>
    <clientData/>
  </one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Relationships xmlns="http://schemas.openxmlformats.org/package/2006/relationships"><Relationship Type="http://schemas.openxmlformats.org/officeDocument/2006/relationships/drawing" Target="/xl/drawings/drawing1.xml" Id="rId1"/></Relationships>
</file>

<file path=xl/worksheets/sheet1.xml><?xml version="1.0" encoding="utf-8"?>
<worksheet xmlns="http://schemas.openxmlformats.org/spreadsheetml/2006/main">
  <sheetPr>
    <outlinePr summaryBelow="1" summaryRight="1"/>
    <pageSetUpPr/>
  </sheetPr>
  <dimension ref="A1:AD114"/>
  <sheetViews>
    <sheetView showGridLines="0" workbookViewId="0">
      <pane ySplit="4" topLeftCell="A5" activePane="bottomLeft" state="frozen"/>
      <selection pane="bottomLeft" activeCell="A1" sqref="A1"/>
    </sheetView>
  </sheetViews>
  <sheetFormatPr baseColWidth="8" defaultRowHeight="15"/>
  <cols>
    <col width="16" customWidth="1" min="1" max="1"/>
    <col width="22" customWidth="1" min="2" max="2"/>
    <col width="30" customWidth="1" min="3" max="3"/>
    <col width="16" customWidth="1" min="4" max="4"/>
    <col width="17" customWidth="1" min="5" max="5"/>
    <col width="17" customWidth="1" min="6" max="6"/>
    <col width="17" customWidth="1" min="7" max="7"/>
    <col width="18" customWidth="1" min="8" max="8"/>
    <col width="22" customWidth="1" min="9" max="9"/>
    <col width="24" customWidth="1" min="10" max="10"/>
    <col width="17" customWidth="1" min="11" max="11"/>
    <col width="34" customWidth="1" min="12" max="12"/>
    <col width="22" customWidth="1" min="13" max="13"/>
    <col width="18" customWidth="1" min="14" max="14"/>
    <col width="28" customWidth="1" min="15" max="15"/>
    <col width="22" customWidth="1" min="16" max="16"/>
    <col width="21" customWidth="1" min="17" max="17"/>
    <col width="18" customWidth="1" min="18" max="18"/>
    <col width="21" customWidth="1" min="19" max="19"/>
    <col width="20" customWidth="1" min="20" max="20"/>
    <col width="20" customWidth="1" min="21" max="21"/>
    <col width="26" customWidth="1" min="22" max="22"/>
    <col width="23" customWidth="1" min="23" max="23"/>
    <col width="23" customWidth="1" min="24" max="24"/>
    <col width="21" customWidth="1" min="25" max="25"/>
    <col width="18" customWidth="1" min="26" max="26"/>
    <col width="34" customWidth="1" min="27" max="27"/>
    <col width="22" customWidth="1" min="28" max="28"/>
    <col width="20" customWidth="1" min="29" max="29"/>
    <col width="25" customWidth="1" min="30" max="30"/>
  </cols>
  <sheetData>
    <row r="1" ht="28" customHeight="1">
      <c r="A1" s="1" t="inlineStr">
        <is>
          <t>Dokumentation Mietkaution – Schadensfälle</t>
        </is>
      </c>
      <c r="B1" s="33" t="n"/>
      <c r="C1" s="33" t="n"/>
      <c r="D1" s="33" t="n"/>
      <c r="E1" s="33" t="n"/>
      <c r="F1" s="33" t="n"/>
      <c r="G1" s="33" t="n"/>
      <c r="H1" s="33" t="n"/>
      <c r="I1" s="33" t="n"/>
      <c r="J1" s="33" t="n"/>
      <c r="K1" s="33" t="n"/>
      <c r="L1" s="33" t="n"/>
      <c r="M1" s="33" t="n"/>
      <c r="N1" s="33" t="n"/>
      <c r="O1" s="33" t="n"/>
      <c r="P1" s="33" t="n"/>
      <c r="Q1" s="33" t="n"/>
      <c r="R1" s="33" t="n"/>
      <c r="S1" s="33" t="n"/>
      <c r="T1" s="33" t="n"/>
      <c r="U1" s="33" t="n"/>
      <c r="V1" s="33" t="n"/>
      <c r="W1" s="33" t="n"/>
      <c r="X1" s="33" t="n"/>
      <c r="Y1" s="33" t="n"/>
      <c r="Z1" s="33" t="n"/>
      <c r="AA1" s="33" t="n"/>
      <c r="AB1" s="33" t="n"/>
      <c r="AC1" s="33" t="n"/>
      <c r="AD1" s="34" t="n"/>
    </row>
    <row r="2" ht="34" customHeight="1">
      <c r="A2" s="2" t="inlineStr">
        <is>
          <t>Vorlage zur Erfassung von Schäden nach Mietende und zur Vorbereitung eines Kautions-Einbehalts. Bitte Mietvertrag, Übergabeprotokoll, Beweislage und rechtliche Voraussetzungen stets individuell prüfen.</t>
        </is>
      </c>
      <c r="B2" s="33" t="n"/>
      <c r="C2" s="33" t="n"/>
      <c r="D2" s="33" t="n"/>
      <c r="E2" s="33" t="n"/>
      <c r="F2" s="33" t="n"/>
      <c r="G2" s="33" t="n"/>
      <c r="H2" s="33" t="n"/>
      <c r="I2" s="33" t="n"/>
      <c r="J2" s="33" t="n"/>
      <c r="K2" s="33" t="n"/>
      <c r="L2" s="33" t="n"/>
      <c r="M2" s="33" t="n"/>
      <c r="N2" s="33" t="n"/>
      <c r="O2" s="33" t="n"/>
      <c r="P2" s="33" t="n"/>
      <c r="Q2" s="33" t="n"/>
      <c r="R2" s="33" t="n"/>
      <c r="S2" s="33" t="n"/>
      <c r="T2" s="33" t="n"/>
      <c r="U2" s="33" t="n"/>
      <c r="V2" s="33" t="n"/>
      <c r="W2" s="33" t="n"/>
      <c r="X2" s="33" t="n"/>
      <c r="Y2" s="33" t="n"/>
      <c r="Z2" s="33" t="n"/>
      <c r="AA2" s="33" t="n"/>
      <c r="AB2" s="33" t="n"/>
      <c r="AC2" s="33" t="n"/>
      <c r="AD2" s="34" t="n"/>
    </row>
    <row r="3"/>
    <row r="4" ht="42" customHeight="1">
      <c r="A4" s="3" t="inlineStr">
        <is>
          <t>Fall-ID</t>
        </is>
      </c>
      <c r="B4" s="3" t="inlineStr">
        <is>
          <t>Mietername</t>
        </is>
      </c>
      <c r="C4" s="3" t="inlineStr">
        <is>
          <t>Mietobjekt / Adresse</t>
        </is>
      </c>
      <c r="D4" s="3" t="inlineStr">
        <is>
          <t>Stadt</t>
        </is>
      </c>
      <c r="E4" s="3" t="inlineStr">
        <is>
          <t>Mietvertragsbeginn</t>
        </is>
      </c>
      <c r="F4" s="3" t="inlineStr">
        <is>
          <t>Mietvertragsende</t>
        </is>
      </c>
      <c r="G4" s="3" t="inlineStr">
        <is>
          <t>Übergabedatum</t>
        </is>
      </c>
      <c r="H4" s="3" t="inlineStr">
        <is>
          <t>Kautionsbetrag</t>
        </is>
      </c>
      <c r="I4" s="3" t="inlineStr">
        <is>
          <t>Bereits ausgezahlte Kaution</t>
        </is>
      </c>
      <c r="J4" s="3" t="inlineStr">
        <is>
          <t>Einbehaltener Kautionsbetrag</t>
        </is>
      </c>
      <c r="K4" s="3" t="inlineStr">
        <is>
          <t>Schadens-ID</t>
        </is>
      </c>
      <c r="L4" s="3" t="inlineStr">
        <is>
          <t>Schaden / Beschreibung</t>
        </is>
      </c>
      <c r="M4" s="3" t="inlineStr">
        <is>
          <t>Raum / Bauteil</t>
        </is>
      </c>
      <c r="N4" s="3" t="inlineStr">
        <is>
          <t>Feststellungsdatum</t>
        </is>
      </c>
      <c r="O4" s="3" t="inlineStr">
        <is>
          <t>Beweislage</t>
        </is>
      </c>
      <c r="P4" s="3" t="inlineStr">
        <is>
          <t>Kostenvoranschlag netto</t>
        </is>
      </c>
      <c r="Q4" s="3" t="inlineStr">
        <is>
          <t>Reparaturkosten netto</t>
        </is>
      </c>
      <c r="R4" s="3" t="inlineStr">
        <is>
          <t>Mehrwertsteuersatz</t>
        </is>
      </c>
      <c r="S4" s="3" t="inlineStr">
        <is>
          <t>Reparaturkosten brutto</t>
        </is>
      </c>
      <c r="T4" s="3" t="inlineStr">
        <is>
          <t>Versicherungsleistung</t>
        </is>
      </c>
      <c r="U4" s="3" t="inlineStr">
        <is>
          <t>Forderungsbetrag</t>
        </is>
      </c>
      <c r="V4" s="3" t="inlineStr">
        <is>
          <t>Mieterbeteiligung / Selbstbehalt</t>
        </is>
      </c>
      <c r="W4" s="3" t="inlineStr">
        <is>
          <t>Erstattungsfähiger Schaden</t>
        </is>
      </c>
      <c r="X4" s="3" t="inlineStr">
        <is>
          <t>Status</t>
        </is>
      </c>
      <c r="Y4" s="3" t="inlineStr">
        <is>
          <t>Frist zur Stellungnahme</t>
        </is>
      </c>
      <c r="Z4" s="3" t="inlineStr">
        <is>
          <t>Brief erstellt am</t>
        </is>
      </c>
      <c r="AA4" s="3" t="inlineStr">
        <is>
          <t>Bemerkung</t>
        </is>
      </c>
      <c r="AB4" s="3" t="inlineStr">
        <is>
          <t>Verbleibende Auszahlung</t>
        </is>
      </c>
      <c r="AC4" s="3" t="inlineStr">
        <is>
          <t>Kostenquote zur Kaution</t>
        </is>
      </c>
      <c r="AD4" s="3" t="inlineStr">
        <is>
          <t>Plausibilitätsprüfung</t>
        </is>
      </c>
    </row>
    <row r="5" ht="32" customHeight="1">
      <c r="A5" s="4" t="inlineStr">
        <is>
          <t>SF-2026-001</t>
        </is>
      </c>
      <c r="B5" s="4" t="inlineStr">
        <is>
          <t>Thomas Müller</t>
        </is>
      </c>
      <c r="C5" s="4" t="inlineStr">
        <is>
          <t>Kastanienallee 18, Wohnung 12</t>
        </is>
      </c>
      <c r="D5" s="4" t="inlineStr">
        <is>
          <t>Berlin</t>
        </is>
      </c>
      <c r="E5" s="35" t="n">
        <v>46023</v>
      </c>
      <c r="F5" s="35" t="n">
        <v>46053</v>
      </c>
      <c r="G5" s="35" t="n">
        <v>46055</v>
      </c>
      <c r="H5" s="36" t="n">
        <v>2400</v>
      </c>
      <c r="I5" s="36" t="n">
        <v>0</v>
      </c>
      <c r="J5" s="37">
        <f>IF(A5="","",MIN(MAX(0,H5-I5),W5))</f>
        <v/>
      </c>
      <c r="K5" s="4" t="inlineStr">
        <is>
          <t>SCH-001</t>
        </is>
      </c>
      <c r="L5" s="4" t="inlineStr">
        <is>
          <t>Zerbrochene Fliesen im Eingangsbereich</t>
        </is>
      </c>
      <c r="M5" s="4" t="inlineStr">
        <is>
          <t>Flur / Boden</t>
        </is>
      </c>
      <c r="N5" s="35" t="n">
        <v>46055</v>
      </c>
      <c r="O5" s="4" t="inlineStr">
        <is>
          <t>Übergabeprotokoll und Fotos vorhanden</t>
        </is>
      </c>
      <c r="P5" s="36" t="n">
        <v>650</v>
      </c>
      <c r="Q5" s="36" t="n">
        <v>740</v>
      </c>
      <c r="R5" s="38" t="n">
        <v>0.19</v>
      </c>
      <c r="S5" s="37">
        <f>IF(A5="","",IFERROR(Q5*(1+R5),0))</f>
        <v/>
      </c>
      <c r="T5" s="36" t="n">
        <v>0</v>
      </c>
      <c r="U5" s="37">
        <f>IF(A5="","",MAX(0,S5-V5))</f>
        <v/>
      </c>
      <c r="V5" s="36" t="n">
        <v>0</v>
      </c>
      <c r="W5" s="37">
        <f>IF(A5="","",MAX(0,U5-T5))</f>
        <v/>
      </c>
      <c r="X5" s="4" t="inlineStr">
        <is>
          <t>Offen</t>
        </is>
      </c>
      <c r="Y5" s="35" t="n">
        <v>46073</v>
      </c>
      <c r="Z5" s="35" t="n"/>
      <c r="AA5" s="4" t="inlineStr">
        <is>
          <t>Kostenvoranschlag vom Fachbetrieb liegt vor.</t>
        </is>
      </c>
      <c r="AB5" s="37">
        <f>IF(A5="","",MAX(0,H5-I5-J5))</f>
        <v/>
      </c>
      <c r="AC5" s="39">
        <f>IF(A5="","",IFERROR(W5/H5,0))</f>
        <v/>
      </c>
      <c r="AD5" s="10">
        <f>IF(A5="","",IF(W5&gt;H5,"Prüfung erforderlich","OK"))</f>
        <v/>
      </c>
    </row>
    <row r="6" ht="32" customHeight="1">
      <c r="A6" s="4" t="inlineStr">
        <is>
          <t>SF-2026-002</t>
        </is>
      </c>
      <c r="B6" s="4" t="inlineStr">
        <is>
          <t>Sabine Schneider</t>
        </is>
      </c>
      <c r="C6" s="4" t="inlineStr">
        <is>
          <t>Leopoldstraße 44, Wohnung 8</t>
        </is>
      </c>
      <c r="D6" s="4" t="inlineStr">
        <is>
          <t>München</t>
        </is>
      </c>
      <c r="E6" s="35" t="n">
        <v>46023</v>
      </c>
      <c r="F6" s="35" t="n">
        <v>46081</v>
      </c>
      <c r="G6" s="35" t="n">
        <v>46083</v>
      </c>
      <c r="H6" s="36" t="n">
        <v>3000</v>
      </c>
      <c r="I6" s="36" t="n">
        <v>500</v>
      </c>
      <c r="J6" s="37">
        <f>IF(A6="","",MIN(MAX(0,H6-I6),W6))</f>
        <v/>
      </c>
      <c r="K6" s="4" t="inlineStr">
        <is>
          <t>SCH-002</t>
        </is>
      </c>
      <c r="L6" s="4" t="inlineStr">
        <is>
          <t>Beschädigte Innentür mit tiefer Eindellung</t>
        </is>
      </c>
      <c r="M6" s="4" t="inlineStr">
        <is>
          <t>Schlafzimmer / Tür</t>
        </is>
      </c>
      <c r="N6" s="35" t="n">
        <v>46083</v>
      </c>
      <c r="O6" s="4" t="inlineStr">
        <is>
          <t>Fotos und Kostenvoranschlag vorhanden</t>
        </is>
      </c>
      <c r="P6" s="36" t="n">
        <v>980</v>
      </c>
      <c r="Q6" s="36" t="n">
        <v>1100</v>
      </c>
      <c r="R6" s="38" t="n">
        <v>0.19</v>
      </c>
      <c r="S6" s="37">
        <f>IF(A6="","",IFERROR(Q6*(1+R6),0))</f>
        <v/>
      </c>
      <c r="T6" s="36" t="n">
        <v>0</v>
      </c>
      <c r="U6" s="37">
        <f>IF(A6="","",MAX(0,S6-V6))</f>
        <v/>
      </c>
      <c r="V6" s="36" t="n">
        <v>0</v>
      </c>
      <c r="W6" s="37">
        <f>IF(A6="","",MAX(0,U6-T6))</f>
        <v/>
      </c>
      <c r="X6" s="4" t="inlineStr">
        <is>
          <t>Brief versendet</t>
        </is>
      </c>
      <c r="Y6" s="35" t="n">
        <v>46101</v>
      </c>
      <c r="Z6" s="35" t="n">
        <v>46086</v>
      </c>
      <c r="AA6" s="4" t="inlineStr">
        <is>
          <t>Mieterin wurde schriftlich zur Stellungnahme aufgefordert.</t>
        </is>
      </c>
      <c r="AB6" s="37">
        <f>IF(A6="","",MAX(0,H6-I6-J6))</f>
        <v/>
      </c>
      <c r="AC6" s="39">
        <f>IF(A6="","",IFERROR(W6/H6,0))</f>
        <v/>
      </c>
      <c r="AD6" s="10">
        <f>IF(A6="","",IF(W6&gt;H6,"Prüfung erforderlich","OK"))</f>
        <v/>
      </c>
    </row>
    <row r="7" ht="32" customHeight="1">
      <c r="A7" s="4" t="inlineStr">
        <is>
          <t>SF-2026-003</t>
        </is>
      </c>
      <c r="B7" s="4" t="inlineStr">
        <is>
          <t>Michael Fischer</t>
        </is>
      </c>
      <c r="C7" s="4" t="inlineStr">
        <is>
          <t>Eppendorfer Weg 77, Wohnung 4</t>
        </is>
      </c>
      <c r="D7" s="4" t="inlineStr">
        <is>
          <t>Hamburg</t>
        </is>
      </c>
      <c r="E7" s="35" t="n">
        <v>46023</v>
      </c>
      <c r="F7" s="35" t="n">
        <v>46112</v>
      </c>
      <c r="G7" s="35" t="n">
        <v>46114</v>
      </c>
      <c r="H7" s="36" t="n">
        <v>1800</v>
      </c>
      <c r="I7" s="36" t="n">
        <v>0</v>
      </c>
      <c r="J7" s="37">
        <f>IF(A7="","",MIN(MAX(0,H7-I7),W7))</f>
        <v/>
      </c>
      <c r="K7" s="4" t="inlineStr">
        <is>
          <t>SCH-003</t>
        </is>
      </c>
      <c r="L7" s="4" t="inlineStr">
        <is>
          <t>Starke Wandverschmutzung und Nikotinablagerungen</t>
        </is>
      </c>
      <c r="M7" s="4" t="inlineStr">
        <is>
          <t>Wohnzimmer / Wände</t>
        </is>
      </c>
      <c r="N7" s="35" t="n">
        <v>46114</v>
      </c>
      <c r="O7" s="4" t="inlineStr">
        <is>
          <t>Fotos und Übergabeprotokoll vorhanden</t>
        </is>
      </c>
      <c r="P7" s="36" t="n">
        <v>450</v>
      </c>
      <c r="Q7" s="36" t="n">
        <v>510</v>
      </c>
      <c r="R7" s="38" t="n">
        <v>0.19</v>
      </c>
      <c r="S7" s="37">
        <f>IF(A7="","",IFERROR(Q7*(1+R7),0))</f>
        <v/>
      </c>
      <c r="T7" s="36" t="n">
        <v>0</v>
      </c>
      <c r="U7" s="37">
        <f>IF(A7="","",MAX(0,S7-V7))</f>
        <v/>
      </c>
      <c r="V7" s="36" t="n">
        <v>100</v>
      </c>
      <c r="W7" s="37">
        <f>IF(A7="","",MAX(0,U7-T7))</f>
        <v/>
      </c>
      <c r="X7" s="4" t="inlineStr">
        <is>
          <t>In Prüfung</t>
        </is>
      </c>
      <c r="Y7" s="35" t="n">
        <v>46133</v>
      </c>
      <c r="Z7" s="35" t="n"/>
      <c r="AA7" s="4" t="inlineStr">
        <is>
          <t>Abgrenzung zu vertragsgemäßem Gebrauch prüfen.</t>
        </is>
      </c>
      <c r="AB7" s="37">
        <f>IF(A7="","",MAX(0,H7-I7-J7))</f>
        <v/>
      </c>
      <c r="AC7" s="39">
        <f>IF(A7="","",IFERROR(W7/H7,0))</f>
        <v/>
      </c>
      <c r="AD7" s="10">
        <f>IF(A7="","",IF(W7&gt;H7,"Prüfung erforderlich","OK"))</f>
        <v/>
      </c>
    </row>
    <row r="8" ht="32" customHeight="1">
      <c r="A8" s="4" t="inlineStr">
        <is>
          <t>SF-2026-004</t>
        </is>
      </c>
      <c r="B8" s="4" t="inlineStr">
        <is>
          <t>Andrea Weber</t>
        </is>
      </c>
      <c r="C8" s="4" t="inlineStr">
        <is>
          <t>Venloer Straße 201, Wohnung 15</t>
        </is>
      </c>
      <c r="D8" s="4" t="inlineStr">
        <is>
          <t>Köln</t>
        </is>
      </c>
      <c r="E8" s="35" t="n">
        <v>46023</v>
      </c>
      <c r="F8" s="35" t="n">
        <v>46142</v>
      </c>
      <c r="G8" s="35" t="n">
        <v>46144</v>
      </c>
      <c r="H8" s="36" t="n">
        <v>2200</v>
      </c>
      <c r="I8" s="36" t="n">
        <v>1000</v>
      </c>
      <c r="J8" s="37">
        <f>IF(A8="","",MIN(MAX(0,H8-I8),W8))</f>
        <v/>
      </c>
      <c r="K8" s="4" t="inlineStr">
        <is>
          <t>SCH-004</t>
        </is>
      </c>
      <c r="L8" s="4" t="inlineStr">
        <is>
          <t>Fehlende Haustür- und Kellerschlüssel</t>
        </is>
      </c>
      <c r="M8" s="4" t="inlineStr">
        <is>
          <t>Schließanlage / Schlüssel</t>
        </is>
      </c>
      <c r="N8" s="35" t="n">
        <v>46144</v>
      </c>
      <c r="O8" s="4" t="inlineStr">
        <is>
          <t>Übergabeprotokoll und Schlüsselverzeichnis vorhanden</t>
        </is>
      </c>
      <c r="P8" s="36" t="n">
        <v>260</v>
      </c>
      <c r="Q8" s="36" t="n">
        <v>290</v>
      </c>
      <c r="R8" s="38" t="n">
        <v>0.19</v>
      </c>
      <c r="S8" s="37">
        <f>IF(A8="","",IFERROR(Q8*(1+R8),0))</f>
        <v/>
      </c>
      <c r="T8" s="36" t="n">
        <v>0</v>
      </c>
      <c r="U8" s="37">
        <f>IF(A8="","",MAX(0,S8-V8))</f>
        <v/>
      </c>
      <c r="V8" s="36" t="n">
        <v>0</v>
      </c>
      <c r="W8" s="37">
        <f>IF(A8="","",MAX(0,U8-T8))</f>
        <v/>
      </c>
      <c r="X8" s="4" t="inlineStr">
        <is>
          <t>Teilzahlung vereinbart</t>
        </is>
      </c>
      <c r="Y8" s="35" t="n">
        <v>46162</v>
      </c>
      <c r="Z8" s="35" t="n">
        <v>46148</v>
      </c>
      <c r="AA8" s="4" t="inlineStr">
        <is>
          <t>Ratenzahlung für Ersatzschlüssel vereinbart.</t>
        </is>
      </c>
      <c r="AB8" s="37">
        <f>IF(A8="","",MAX(0,H8-I8-J8))</f>
        <v/>
      </c>
      <c r="AC8" s="39">
        <f>IF(A8="","",IFERROR(W8/H8,0))</f>
        <v/>
      </c>
      <c r="AD8" s="10">
        <f>IF(A8="","",IF(W8&gt;H8,"Prüfung erforderlich","OK"))</f>
        <v/>
      </c>
    </row>
    <row r="9" ht="32" customHeight="1">
      <c r="A9" s="4" t="inlineStr">
        <is>
          <t>SF-2026-005</t>
        </is>
      </c>
      <c r="B9" s="4" t="inlineStr">
        <is>
          <t>Stefan Wagner</t>
        </is>
      </c>
      <c r="C9" s="4" t="inlineStr">
        <is>
          <t>Mainzer Landstraße 95, Wohnung 21</t>
        </is>
      </c>
      <c r="D9" s="4" t="inlineStr">
        <is>
          <t>Frankfurt am Main</t>
        </is>
      </c>
      <c r="E9" s="35" t="n">
        <v>46023</v>
      </c>
      <c r="F9" s="35" t="n">
        <v>46173</v>
      </c>
      <c r="G9" s="35" t="n">
        <v>46175</v>
      </c>
      <c r="H9" s="36" t="n">
        <v>3200</v>
      </c>
      <c r="I9" s="36" t="n">
        <v>0</v>
      </c>
      <c r="J9" s="37">
        <f>IF(A9="","",MIN(MAX(0,H9-I9),W9))</f>
        <v/>
      </c>
      <c r="K9" s="4" t="inlineStr">
        <is>
          <t>SCH-005</t>
        </is>
      </c>
      <c r="L9" s="4" t="inlineStr">
        <is>
          <t>Beschädigter Laminatboden durch tiefe Kratzer und Feuchtigkeit</t>
        </is>
      </c>
      <c r="M9" s="4" t="inlineStr">
        <is>
          <t>Wohnzimmer / Boden</t>
        </is>
      </c>
      <c r="N9" s="35" t="n">
        <v>46175</v>
      </c>
      <c r="O9" s="4" t="inlineStr">
        <is>
          <t>Fotos, Übergabeprotokoll und Gutachten vorhanden</t>
        </is>
      </c>
      <c r="P9" s="36" t="n">
        <v>1650</v>
      </c>
      <c r="Q9" s="36" t="n">
        <v>1780</v>
      </c>
      <c r="R9" s="38" t="n">
        <v>0.19</v>
      </c>
      <c r="S9" s="37">
        <f>IF(A9="","",IFERROR(Q9*(1+R9),0))</f>
        <v/>
      </c>
      <c r="T9" s="36" t="n">
        <v>400</v>
      </c>
      <c r="U9" s="37">
        <f>IF(A9="","",MAX(0,S9-V9))</f>
        <v/>
      </c>
      <c r="V9" s="36" t="n">
        <v>0</v>
      </c>
      <c r="W9" s="37">
        <f>IF(A9="","",MAX(0,U9-T9))</f>
        <v/>
      </c>
      <c r="X9" s="4" t="inlineStr">
        <is>
          <t>Rechtliche Prüfung</t>
        </is>
      </c>
      <c r="Y9" s="35" t="n">
        <v>46195</v>
      </c>
      <c r="Z9" s="35" t="n"/>
      <c r="AA9" s="4" t="inlineStr">
        <is>
          <t>Versicherungsleistung vorläufig berücksichtigt; Zeitwert und Ursache prüfen.</t>
        </is>
      </c>
      <c r="AB9" s="37">
        <f>IF(A9="","",MAX(0,H9-I9-J9))</f>
        <v/>
      </c>
      <c r="AC9" s="39">
        <f>IF(A9="","",IFERROR(W9/H9,0))</f>
        <v/>
      </c>
      <c r="AD9" s="10">
        <f>IF(A9="","",IF(W9&gt;H9,"Prüfung erforderlich","OK"))</f>
        <v/>
      </c>
    </row>
    <row r="10" ht="32" customHeight="1">
      <c r="A10" s="4" t="inlineStr">
        <is>
          <t>SF-2026-006</t>
        </is>
      </c>
      <c r="B10" s="4" t="inlineStr">
        <is>
          <t>Petra Becker</t>
        </is>
      </c>
      <c r="C10" s="4" t="inlineStr">
        <is>
          <t>Rotebühlstraße 116, Wohnung 3</t>
        </is>
      </c>
      <c r="D10" s="4" t="inlineStr">
        <is>
          <t>Stuttgart</t>
        </is>
      </c>
      <c r="E10" s="35" t="n">
        <v>46023</v>
      </c>
      <c r="F10" s="35" t="n">
        <v>46203</v>
      </c>
      <c r="G10" s="35" t="n">
        <v>46205</v>
      </c>
      <c r="H10" s="36" t="n">
        <v>1600</v>
      </c>
      <c r="I10" s="36" t="n">
        <v>0</v>
      </c>
      <c r="J10" s="37">
        <f>IF(A10="","",MIN(MAX(0,H10-I10),W10))</f>
        <v/>
      </c>
      <c r="K10" s="4" t="inlineStr">
        <is>
          <t>SCH-006</t>
        </is>
      </c>
      <c r="L10" s="4" t="inlineStr">
        <is>
          <t>Zurückgelassene Gegenstände und erforderliche Entrümpelung</t>
        </is>
      </c>
      <c r="M10" s="4" t="inlineStr">
        <is>
          <t>Keller / Nebenraum</t>
        </is>
      </c>
      <c r="N10" s="35" t="n">
        <v>46205</v>
      </c>
      <c r="O10" s="4" t="inlineStr">
        <is>
          <t>Fotos und Entsorgungsbeleg vorhanden</t>
        </is>
      </c>
      <c r="P10" s="36" t="n">
        <v>320</v>
      </c>
      <c r="Q10" s="36" t="n">
        <v>365</v>
      </c>
      <c r="R10" s="38" t="n">
        <v>0.19</v>
      </c>
      <c r="S10" s="37">
        <f>IF(A10="","",IFERROR(Q10*(1+R10),0))</f>
        <v/>
      </c>
      <c r="T10" s="36" t="n">
        <v>0</v>
      </c>
      <c r="U10" s="37">
        <f>IF(A10="","",MAX(0,S10-V10))</f>
        <v/>
      </c>
      <c r="V10" s="36" t="n">
        <v>0</v>
      </c>
      <c r="W10" s="37">
        <f>IF(A10="","",MAX(0,U10-T10))</f>
        <v/>
      </c>
      <c r="X10" s="4" t="inlineStr">
        <is>
          <t>Erledigt</t>
        </is>
      </c>
      <c r="Y10" s="35" t="n">
        <v>46223</v>
      </c>
      <c r="Z10" s="35" t="n">
        <v>46208</v>
      </c>
      <c r="AA10" s="4" t="inlineStr">
        <is>
          <t>Kosten wurden mit Auszahlungsbetrag verrechnet.</t>
        </is>
      </c>
      <c r="AB10" s="37">
        <f>IF(A10="","",MAX(0,H10-I10-J10))</f>
        <v/>
      </c>
      <c r="AC10" s="39">
        <f>IF(A10="","",IFERROR(W10/H10,0))</f>
        <v/>
      </c>
      <c r="AD10" s="10">
        <f>IF(A10="","",IF(W10&gt;H10,"Prüfung erforderlich","OK"))</f>
        <v/>
      </c>
    </row>
    <row r="11" ht="32" customHeight="1">
      <c r="A11" s="4" t="inlineStr">
        <is>
          <t>SF-2026-007</t>
        </is>
      </c>
      <c r="B11" s="4" t="inlineStr">
        <is>
          <t>Andreas Hoffmann</t>
        </is>
      </c>
      <c r="C11" s="4" t="inlineStr">
        <is>
          <t>Königsallee 52, Wohnung 10</t>
        </is>
      </c>
      <c r="D11" s="4" t="inlineStr">
        <is>
          <t>Düsseldorf</t>
        </is>
      </c>
      <c r="E11" s="35" t="n">
        <v>46023</v>
      </c>
      <c r="F11" s="35" t="n">
        <v>46234</v>
      </c>
      <c r="G11" s="35" t="n">
        <v>46236</v>
      </c>
      <c r="H11" s="36" t="n">
        <v>2800</v>
      </c>
      <c r="I11" s="36" t="n">
        <v>0</v>
      </c>
      <c r="J11" s="37">
        <f>IF(A11="","",MIN(MAX(0,H11-I11),W11))</f>
        <v/>
      </c>
      <c r="K11" s="4" t="inlineStr">
        <is>
          <t>SCH-007</t>
        </is>
      </c>
      <c r="L11" s="4" t="inlineStr">
        <is>
          <t>Beschädigte Balkontür mit defektem Beschlag</t>
        </is>
      </c>
      <c r="M11" s="4" t="inlineStr">
        <is>
          <t>Balkon / Tür</t>
        </is>
      </c>
      <c r="N11" s="35" t="n">
        <v>46236</v>
      </c>
      <c r="O11" s="4" t="inlineStr">
        <is>
          <t>Fotos und Fachbetriebskostenvoranschlag vorhanden</t>
        </is>
      </c>
      <c r="P11" s="36" t="n">
        <v>720</v>
      </c>
      <c r="Q11" s="36" t="n">
        <v>790</v>
      </c>
      <c r="R11" s="38" t="n">
        <v>0.19</v>
      </c>
      <c r="S11" s="37">
        <f>IF(A11="","",IFERROR(Q11*(1+R11),0))</f>
        <v/>
      </c>
      <c r="T11" s="36" t="n">
        <v>0</v>
      </c>
      <c r="U11" s="37">
        <f>IF(A11="","",MAX(0,S11-V11))</f>
        <v/>
      </c>
      <c r="V11" s="36" t="n">
        <v>0</v>
      </c>
      <c r="W11" s="37">
        <f>IF(A11="","",MAX(0,U11-T11))</f>
        <v/>
      </c>
      <c r="X11" s="4" t="inlineStr">
        <is>
          <t>Offen</t>
        </is>
      </c>
      <c r="Y11" s="35" t="n">
        <v>46255</v>
      </c>
      <c r="Z11" s="35" t="n"/>
      <c r="AA11" s="4" t="inlineStr">
        <is>
          <t>Termin zur Reparatur wurde angefragt.</t>
        </is>
      </c>
      <c r="AB11" s="37">
        <f>IF(A11="","",MAX(0,H11-I11-J11))</f>
        <v/>
      </c>
      <c r="AC11" s="39">
        <f>IF(A11="","",IFERROR(W11/H11,0))</f>
        <v/>
      </c>
      <c r="AD11" s="10">
        <f>IF(A11="","",IF(W11&gt;H11,"Prüfung erforderlich","OK"))</f>
        <v/>
      </c>
    </row>
    <row r="12" ht="32" customHeight="1">
      <c r="A12" s="4" t="inlineStr">
        <is>
          <t>SF-2026-008</t>
        </is>
      </c>
      <c r="B12" s="4" t="inlineStr">
        <is>
          <t>Claudia Schäfer</t>
        </is>
      </c>
      <c r="C12" s="4" t="inlineStr">
        <is>
          <t>Karl-Liebknecht-Straße 142, Wohnung 7</t>
        </is>
      </c>
      <c r="D12" s="4" t="inlineStr">
        <is>
          <t>Leipzig</t>
        </is>
      </c>
      <c r="E12" s="35" t="n">
        <v>46023</v>
      </c>
      <c r="F12" s="35" t="n">
        <v>46249</v>
      </c>
      <c r="G12" s="35" t="n">
        <v>46251</v>
      </c>
      <c r="H12" s="36" t="n">
        <v>2100</v>
      </c>
      <c r="I12" s="36" t="n">
        <v>300</v>
      </c>
      <c r="J12" s="37">
        <f>IF(A12="","",MIN(MAX(0,H12-I12),W12))</f>
        <v/>
      </c>
      <c r="K12" s="4" t="inlineStr">
        <is>
          <t>SCH-008</t>
        </is>
      </c>
      <c r="L12" s="4" t="inlineStr">
        <is>
          <t>Beschädigte Wandfliesen im Badezimmer</t>
        </is>
      </c>
      <c r="M12" s="4" t="inlineStr">
        <is>
          <t>Badezimmer / Wand</t>
        </is>
      </c>
      <c r="N12" s="35" t="n">
        <v>46251</v>
      </c>
      <c r="O12" s="4" t="inlineStr">
        <is>
          <t>Übergabeprotokoll, Fotos und Zeugenhinweis vorhanden</t>
        </is>
      </c>
      <c r="P12" s="36" t="n">
        <v>540</v>
      </c>
      <c r="Q12" s="36" t="n">
        <v>610</v>
      </c>
      <c r="R12" s="38" t="n">
        <v>0.19</v>
      </c>
      <c r="S12" s="37">
        <f>IF(A12="","",IFERROR(Q12*(1+R12),0))</f>
        <v/>
      </c>
      <c r="T12" s="36" t="n">
        <v>0</v>
      </c>
      <c r="U12" s="37">
        <f>IF(A12="","",MAX(0,S12-V12))</f>
        <v/>
      </c>
      <c r="V12" s="36" t="n">
        <v>0</v>
      </c>
      <c r="W12" s="37">
        <f>IF(A12="","",MAX(0,U12-T12))</f>
        <v/>
      </c>
      <c r="X12" s="4" t="inlineStr">
        <is>
          <t>Brief versendet</t>
        </is>
      </c>
      <c r="Y12" s="35" t="n">
        <v>46269</v>
      </c>
      <c r="Z12" s="35" t="n">
        <v>46254</v>
      </c>
      <c r="AA12" s="4" t="inlineStr">
        <is>
          <t>Rückmeldung des Mieters steht aus.</t>
        </is>
      </c>
      <c r="AB12" s="37">
        <f>IF(A12="","",MAX(0,H12-I12-J12))</f>
        <v/>
      </c>
      <c r="AC12" s="39">
        <f>IF(A12="","",IFERROR(W12/H12,0))</f>
        <v/>
      </c>
      <c r="AD12" s="10">
        <f>IF(A12="","",IF(W12&gt;H12,"Prüfung erforderlich","OK"))</f>
        <v/>
      </c>
    </row>
    <row r="13" ht="32" customHeight="1">
      <c r="A13" s="4" t="inlineStr">
        <is>
          <t>SF-2026-009</t>
        </is>
      </c>
      <c r="B13" s="4" t="inlineStr">
        <is>
          <t>Markus Bauer</t>
        </is>
      </c>
      <c r="C13" s="4" t="inlineStr">
        <is>
          <t>Prager Straße 93, Wohnung 19</t>
        </is>
      </c>
      <c r="D13" s="4" t="inlineStr">
        <is>
          <t>Dresden</t>
        </is>
      </c>
      <c r="E13" s="35" t="n">
        <v>46023</v>
      </c>
      <c r="F13" s="35" t="n">
        <v>46265</v>
      </c>
      <c r="G13" s="35" t="n">
        <v>46267</v>
      </c>
      <c r="H13" s="36" t="n">
        <v>1900</v>
      </c>
      <c r="I13" s="36" t="n">
        <v>0</v>
      </c>
      <c r="J13" s="37">
        <f>IF(A13="","",MIN(MAX(0,H13-I13),W13))</f>
        <v/>
      </c>
      <c r="K13" s="4" t="inlineStr">
        <is>
          <t>SCH-009</t>
        </is>
      </c>
      <c r="L13" s="4" t="inlineStr">
        <is>
          <t>Beschädigter Laminatboden im Arbeitszimmer</t>
        </is>
      </c>
      <c r="M13" s="4" t="inlineStr">
        <is>
          <t>Arbeitszimmer / Boden</t>
        </is>
      </c>
      <c r="N13" s="35" t="n">
        <v>46267</v>
      </c>
      <c r="O13" s="4" t="inlineStr">
        <is>
          <t>Fotos und Reparaturangebot vorhanden</t>
        </is>
      </c>
      <c r="P13" s="36" t="n">
        <v>880</v>
      </c>
      <c r="Q13" s="36" t="n">
        <v>960</v>
      </c>
      <c r="R13" s="38" t="n">
        <v>0.19</v>
      </c>
      <c r="S13" s="37">
        <f>IF(A13="","",IFERROR(Q13*(1+R13),0))</f>
        <v/>
      </c>
      <c r="T13" s="36" t="n">
        <v>0</v>
      </c>
      <c r="U13" s="37">
        <f>IF(A13="","",MAX(0,S13-V13))</f>
        <v/>
      </c>
      <c r="V13" s="36" t="n">
        <v>0</v>
      </c>
      <c r="W13" s="37">
        <f>IF(A13="","",MAX(0,U13-T13))</f>
        <v/>
      </c>
      <c r="X13" s="4" t="inlineStr">
        <is>
          <t>In Prüfung</t>
        </is>
      </c>
      <c r="Y13" s="35" t="n">
        <v>46286</v>
      </c>
      <c r="Z13" s="35" t="n"/>
      <c r="AA13" s="4" t="inlineStr">
        <is>
          <t>Prüfung der Abnutzung und Restnutzungsdauer vorgesehen.</t>
        </is>
      </c>
      <c r="AB13" s="37">
        <f>IF(A13="","",MAX(0,H13-I13-J13))</f>
        <v/>
      </c>
      <c r="AC13" s="39">
        <f>IF(A13="","",IFERROR(W13/H13,0))</f>
        <v/>
      </c>
      <c r="AD13" s="10">
        <f>IF(A13="","",IF(W13&gt;H13,"Prüfung erforderlich","OK"))</f>
        <v/>
      </c>
    </row>
    <row r="14" ht="32" customHeight="1">
      <c r="A14" s="4" t="inlineStr">
        <is>
          <t>SF-2026-010</t>
        </is>
      </c>
      <c r="B14" s="4" t="inlineStr">
        <is>
          <t>Nicole Richter</t>
        </is>
      </c>
      <c r="C14" s="4" t="inlineStr">
        <is>
          <t>Lister Meile 68, Wohnung 11</t>
        </is>
      </c>
      <c r="D14" s="4" t="inlineStr">
        <is>
          <t>Hannover</t>
        </is>
      </c>
      <c r="E14" s="35" t="n">
        <v>46023</v>
      </c>
      <c r="F14" s="35" t="n">
        <v>46280</v>
      </c>
      <c r="G14" s="35" t="n">
        <v>46282</v>
      </c>
      <c r="H14" s="36" t="n">
        <v>2500</v>
      </c>
      <c r="I14" s="36" t="n">
        <v>0</v>
      </c>
      <c r="J14" s="37">
        <f>IF(A14="","",MIN(MAX(0,H14-I14),W14))</f>
        <v/>
      </c>
      <c r="K14" s="4" t="inlineStr">
        <is>
          <t>SCH-010</t>
        </is>
      </c>
      <c r="L14" s="4" t="inlineStr">
        <is>
          <t>Zurückgelassene Gegenstände und beschädigte Küchenschranktür</t>
        </is>
      </c>
      <c r="M14" s="4" t="inlineStr">
        <is>
          <t>Küche / Mobiliar</t>
        </is>
      </c>
      <c r="N14" s="35" t="n">
        <v>46282</v>
      </c>
      <c r="O14" s="4" t="inlineStr">
        <is>
          <t>Fotos, Übergabeprotokoll und Entsorgungsangebot vorhanden</t>
        </is>
      </c>
      <c r="P14" s="36" t="n">
        <v>430</v>
      </c>
      <c r="Q14" s="36" t="n">
        <v>485</v>
      </c>
      <c r="R14" s="38" t="n">
        <v>0.19</v>
      </c>
      <c r="S14" s="37">
        <f>IF(A14="","",IFERROR(Q14*(1+R14),0))</f>
        <v/>
      </c>
      <c r="T14" s="36" t="n">
        <v>0</v>
      </c>
      <c r="U14" s="37">
        <f>IF(A14="","",MAX(0,S14-V14))</f>
        <v/>
      </c>
      <c r="V14" s="36" t="n">
        <v>0</v>
      </c>
      <c r="W14" s="37">
        <f>IF(A14="","",MAX(0,U14-T14))</f>
        <v/>
      </c>
      <c r="X14" s="4" t="inlineStr">
        <is>
          <t>Offen</t>
        </is>
      </c>
      <c r="Y14" s="35" t="n">
        <v>46295</v>
      </c>
      <c r="Z14" s="35" t="n"/>
      <c r="AA14" s="4" t="inlineStr">
        <is>
          <t>Entsorgung und Austausch der Tür gemeinsam beauftragen.</t>
        </is>
      </c>
      <c r="AB14" s="37">
        <f>IF(A14="","",MAX(0,H14-I14-J14))</f>
        <v/>
      </c>
      <c r="AC14" s="39">
        <f>IF(A14="","",IFERROR(W14/H14,0))</f>
        <v/>
      </c>
      <c r="AD14" s="10">
        <f>IF(A14="","",IF(W14&gt;H14,"Prüfung erforderlich","OK"))</f>
        <v/>
      </c>
    </row>
    <row r="15" ht="32" customHeight="1">
      <c r="A15" s="4" t="n"/>
      <c r="B15" s="4" t="n"/>
      <c r="C15" s="4" t="n"/>
      <c r="D15" s="4" t="n"/>
      <c r="E15" s="35" t="n"/>
      <c r="F15" s="35" t="n"/>
      <c r="G15" s="35" t="n"/>
      <c r="H15" s="36" t="n"/>
      <c r="I15" s="36" t="n"/>
      <c r="J15" s="37">
        <f>IF(A15="","",MIN(MAX(0,H15-I15),W15))</f>
        <v/>
      </c>
      <c r="K15" s="4" t="n"/>
      <c r="L15" s="4" t="n"/>
      <c r="M15" s="4" t="n"/>
      <c r="N15" s="35" t="n"/>
      <c r="O15" s="4" t="n"/>
      <c r="P15" s="36" t="n"/>
      <c r="Q15" s="36" t="n"/>
      <c r="R15" s="38" t="n"/>
      <c r="S15" s="37">
        <f>IF(A15="","",IFERROR(Q15*(1+R15),0))</f>
        <v/>
      </c>
      <c r="T15" s="36" t="n"/>
      <c r="U15" s="37">
        <f>IF(A15="","",MAX(0,S15-V15))</f>
        <v/>
      </c>
      <c r="V15" s="36" t="n"/>
      <c r="W15" s="37">
        <f>IF(A15="","",MAX(0,U15-T15))</f>
        <v/>
      </c>
      <c r="X15" s="4" t="n"/>
      <c r="Y15" s="35" t="n"/>
      <c r="Z15" s="35" t="n"/>
      <c r="AA15" s="4" t="n"/>
      <c r="AB15" s="37">
        <f>IF(A15="","",MAX(0,H15-I15-J15))</f>
        <v/>
      </c>
      <c r="AC15" s="39">
        <f>IF(A15="","",IFERROR(W15/H15,0))</f>
        <v/>
      </c>
      <c r="AD15" s="10">
        <f>IF(A15="","",IF(W15&gt;H15,"Prüfung erforderlich","OK"))</f>
        <v/>
      </c>
    </row>
    <row r="16" ht="32" customHeight="1">
      <c r="A16" s="4" t="n"/>
      <c r="B16" s="4" t="n"/>
      <c r="C16" s="4" t="n"/>
      <c r="D16" s="4" t="n"/>
      <c r="E16" s="35" t="n"/>
      <c r="F16" s="35" t="n"/>
      <c r="G16" s="35" t="n"/>
      <c r="H16" s="36" t="n"/>
      <c r="I16" s="36" t="n"/>
      <c r="J16" s="37">
        <f>IF(A16="","",MIN(MAX(0,H16-I16),W16))</f>
        <v/>
      </c>
      <c r="K16" s="4" t="n"/>
      <c r="L16" s="4" t="n"/>
      <c r="M16" s="4" t="n"/>
      <c r="N16" s="35" t="n"/>
      <c r="O16" s="4" t="n"/>
      <c r="P16" s="36" t="n"/>
      <c r="Q16" s="36" t="n"/>
      <c r="R16" s="38" t="n"/>
      <c r="S16" s="37">
        <f>IF(A16="","",IFERROR(Q16*(1+R16),0))</f>
        <v/>
      </c>
      <c r="T16" s="36" t="n"/>
      <c r="U16" s="37">
        <f>IF(A16="","",MAX(0,S16-V16))</f>
        <v/>
      </c>
      <c r="V16" s="36" t="n"/>
      <c r="W16" s="37">
        <f>IF(A16="","",MAX(0,U16-T16))</f>
        <v/>
      </c>
      <c r="X16" s="4" t="n"/>
      <c r="Y16" s="35" t="n"/>
      <c r="Z16" s="35" t="n"/>
      <c r="AA16" s="4" t="n"/>
      <c r="AB16" s="37">
        <f>IF(A16="","",MAX(0,H16-I16-J16))</f>
        <v/>
      </c>
      <c r="AC16" s="39">
        <f>IF(A16="","",IFERROR(W16/H16,0))</f>
        <v/>
      </c>
      <c r="AD16" s="10">
        <f>IF(A16="","",IF(W16&gt;H16,"Prüfung erforderlich","OK"))</f>
        <v/>
      </c>
    </row>
    <row r="17" ht="32" customHeight="1">
      <c r="A17" s="4" t="n"/>
      <c r="B17" s="4" t="n"/>
      <c r="C17" s="4" t="n"/>
      <c r="D17" s="4" t="n"/>
      <c r="E17" s="35" t="n"/>
      <c r="F17" s="35" t="n"/>
      <c r="G17" s="35" t="n"/>
      <c r="H17" s="36" t="n"/>
      <c r="I17" s="36" t="n"/>
      <c r="J17" s="37">
        <f>IF(A17="","",MIN(MAX(0,H17-I17),W17))</f>
        <v/>
      </c>
      <c r="K17" s="4" t="n"/>
      <c r="L17" s="4" t="n"/>
      <c r="M17" s="4" t="n"/>
      <c r="N17" s="35" t="n"/>
      <c r="O17" s="4" t="n"/>
      <c r="P17" s="36" t="n"/>
      <c r="Q17" s="36" t="n"/>
      <c r="R17" s="38" t="n"/>
      <c r="S17" s="37">
        <f>IF(A17="","",IFERROR(Q17*(1+R17),0))</f>
        <v/>
      </c>
      <c r="T17" s="36" t="n"/>
      <c r="U17" s="37">
        <f>IF(A17="","",MAX(0,S17-V17))</f>
        <v/>
      </c>
      <c r="V17" s="36" t="n"/>
      <c r="W17" s="37">
        <f>IF(A17="","",MAX(0,U17-T17))</f>
        <v/>
      </c>
      <c r="X17" s="4" t="n"/>
      <c r="Y17" s="35" t="n"/>
      <c r="Z17" s="35" t="n"/>
      <c r="AA17" s="4" t="n"/>
      <c r="AB17" s="37">
        <f>IF(A17="","",MAX(0,H17-I17-J17))</f>
        <v/>
      </c>
      <c r="AC17" s="39">
        <f>IF(A17="","",IFERROR(W17/H17,0))</f>
        <v/>
      </c>
      <c r="AD17" s="10">
        <f>IF(A17="","",IF(W17&gt;H17,"Prüfung erforderlich","OK"))</f>
        <v/>
      </c>
    </row>
    <row r="18" ht="32" customHeight="1">
      <c r="A18" s="4" t="n"/>
      <c r="B18" s="4" t="n"/>
      <c r="C18" s="4" t="n"/>
      <c r="D18" s="4" t="n"/>
      <c r="E18" s="35" t="n"/>
      <c r="F18" s="35" t="n"/>
      <c r="G18" s="35" t="n"/>
      <c r="H18" s="36" t="n"/>
      <c r="I18" s="36" t="n"/>
      <c r="J18" s="37">
        <f>IF(A18="","",MIN(MAX(0,H18-I18),W18))</f>
        <v/>
      </c>
      <c r="K18" s="4" t="n"/>
      <c r="L18" s="4" t="n"/>
      <c r="M18" s="4" t="n"/>
      <c r="N18" s="35" t="n"/>
      <c r="O18" s="4" t="n"/>
      <c r="P18" s="36" t="n"/>
      <c r="Q18" s="36" t="n"/>
      <c r="R18" s="38" t="n"/>
      <c r="S18" s="37">
        <f>IF(A18="","",IFERROR(Q18*(1+R18),0))</f>
        <v/>
      </c>
      <c r="T18" s="36" t="n"/>
      <c r="U18" s="37">
        <f>IF(A18="","",MAX(0,S18-V18))</f>
        <v/>
      </c>
      <c r="V18" s="36" t="n"/>
      <c r="W18" s="37">
        <f>IF(A18="","",MAX(0,U18-T18))</f>
        <v/>
      </c>
      <c r="X18" s="4" t="n"/>
      <c r="Y18" s="35" t="n"/>
      <c r="Z18" s="35" t="n"/>
      <c r="AA18" s="4" t="n"/>
      <c r="AB18" s="37">
        <f>IF(A18="","",MAX(0,H18-I18-J18))</f>
        <v/>
      </c>
      <c r="AC18" s="39">
        <f>IF(A18="","",IFERROR(W18/H18,0))</f>
        <v/>
      </c>
      <c r="AD18" s="10">
        <f>IF(A18="","",IF(W18&gt;H18,"Prüfung erforderlich","OK"))</f>
        <v/>
      </c>
    </row>
    <row r="19" ht="32" customHeight="1">
      <c r="A19" s="4" t="n"/>
      <c r="B19" s="4" t="n"/>
      <c r="C19" s="4" t="n"/>
      <c r="D19" s="4" t="n"/>
      <c r="E19" s="35" t="n"/>
      <c r="F19" s="35" t="n"/>
      <c r="G19" s="35" t="n"/>
      <c r="H19" s="36" t="n"/>
      <c r="I19" s="36" t="n"/>
      <c r="J19" s="37">
        <f>IF(A19="","",MIN(MAX(0,H19-I19),W19))</f>
        <v/>
      </c>
      <c r="K19" s="4" t="n"/>
      <c r="L19" s="4" t="n"/>
      <c r="M19" s="4" t="n"/>
      <c r="N19" s="35" t="n"/>
      <c r="O19" s="4" t="n"/>
      <c r="P19" s="36" t="n"/>
      <c r="Q19" s="36" t="n"/>
      <c r="R19" s="38" t="n"/>
      <c r="S19" s="37">
        <f>IF(A19="","",IFERROR(Q19*(1+R19),0))</f>
        <v/>
      </c>
      <c r="T19" s="36" t="n"/>
      <c r="U19" s="37">
        <f>IF(A19="","",MAX(0,S19-V19))</f>
        <v/>
      </c>
      <c r="V19" s="36" t="n"/>
      <c r="W19" s="37">
        <f>IF(A19="","",MAX(0,U19-T19))</f>
        <v/>
      </c>
      <c r="X19" s="4" t="n"/>
      <c r="Y19" s="35" t="n"/>
      <c r="Z19" s="35" t="n"/>
      <c r="AA19" s="4" t="n"/>
      <c r="AB19" s="37">
        <f>IF(A19="","",MAX(0,H19-I19-J19))</f>
        <v/>
      </c>
      <c r="AC19" s="39">
        <f>IF(A19="","",IFERROR(W19/H19,0))</f>
        <v/>
      </c>
      <c r="AD19" s="10">
        <f>IF(A19="","",IF(W19&gt;H19,"Prüfung erforderlich","OK"))</f>
        <v/>
      </c>
    </row>
    <row r="20" ht="32" customHeight="1">
      <c r="A20" s="4" t="n"/>
      <c r="B20" s="4" t="n"/>
      <c r="C20" s="4" t="n"/>
      <c r="D20" s="4" t="n"/>
      <c r="E20" s="35" t="n"/>
      <c r="F20" s="35" t="n"/>
      <c r="G20" s="35" t="n"/>
      <c r="H20" s="36" t="n"/>
      <c r="I20" s="36" t="n"/>
      <c r="J20" s="37">
        <f>IF(A20="","",MIN(MAX(0,H20-I20),W20))</f>
        <v/>
      </c>
      <c r="K20" s="4" t="n"/>
      <c r="L20" s="4" t="n"/>
      <c r="M20" s="4" t="n"/>
      <c r="N20" s="35" t="n"/>
      <c r="O20" s="4" t="n"/>
      <c r="P20" s="36" t="n"/>
      <c r="Q20" s="36" t="n"/>
      <c r="R20" s="38" t="n"/>
      <c r="S20" s="37">
        <f>IF(A20="","",IFERROR(Q20*(1+R20),0))</f>
        <v/>
      </c>
      <c r="T20" s="36" t="n"/>
      <c r="U20" s="37">
        <f>IF(A20="","",MAX(0,S20-V20))</f>
        <v/>
      </c>
      <c r="V20" s="36" t="n"/>
      <c r="W20" s="37">
        <f>IF(A20="","",MAX(0,U20-T20))</f>
        <v/>
      </c>
      <c r="X20" s="4" t="n"/>
      <c r="Y20" s="35" t="n"/>
      <c r="Z20" s="35" t="n"/>
      <c r="AA20" s="4" t="n"/>
      <c r="AB20" s="37">
        <f>IF(A20="","",MAX(0,H20-I20-J20))</f>
        <v/>
      </c>
      <c r="AC20" s="39">
        <f>IF(A20="","",IFERROR(W20/H20,0))</f>
        <v/>
      </c>
      <c r="AD20" s="10">
        <f>IF(A20="","",IF(W20&gt;H20,"Prüfung erforderlich","OK"))</f>
        <v/>
      </c>
    </row>
    <row r="21" ht="32" customHeight="1">
      <c r="A21" s="4" t="n"/>
      <c r="B21" s="4" t="n"/>
      <c r="C21" s="4" t="n"/>
      <c r="D21" s="4" t="n"/>
      <c r="E21" s="35" t="n"/>
      <c r="F21" s="35" t="n"/>
      <c r="G21" s="35" t="n"/>
      <c r="H21" s="36" t="n"/>
      <c r="I21" s="36" t="n"/>
      <c r="J21" s="37">
        <f>IF(A21="","",MIN(MAX(0,H21-I21),W21))</f>
        <v/>
      </c>
      <c r="K21" s="4" t="n"/>
      <c r="L21" s="4" t="n"/>
      <c r="M21" s="4" t="n"/>
      <c r="N21" s="35" t="n"/>
      <c r="O21" s="4" t="n"/>
      <c r="P21" s="36" t="n"/>
      <c r="Q21" s="36" t="n"/>
      <c r="R21" s="38" t="n"/>
      <c r="S21" s="37">
        <f>IF(A21="","",IFERROR(Q21*(1+R21),0))</f>
        <v/>
      </c>
      <c r="T21" s="36" t="n"/>
      <c r="U21" s="37">
        <f>IF(A21="","",MAX(0,S21-V21))</f>
        <v/>
      </c>
      <c r="V21" s="36" t="n"/>
      <c r="W21" s="37">
        <f>IF(A21="","",MAX(0,U21-T21))</f>
        <v/>
      </c>
      <c r="X21" s="4" t="n"/>
      <c r="Y21" s="35" t="n"/>
      <c r="Z21" s="35" t="n"/>
      <c r="AA21" s="4" t="n"/>
      <c r="AB21" s="37">
        <f>IF(A21="","",MAX(0,H21-I21-J21))</f>
        <v/>
      </c>
      <c r="AC21" s="39">
        <f>IF(A21="","",IFERROR(W21/H21,0))</f>
        <v/>
      </c>
      <c r="AD21" s="10">
        <f>IF(A21="","",IF(W21&gt;H21,"Prüfung erforderlich","OK"))</f>
        <v/>
      </c>
    </row>
    <row r="22" ht="32" customHeight="1">
      <c r="A22" s="4" t="n"/>
      <c r="B22" s="4" t="n"/>
      <c r="C22" s="4" t="n"/>
      <c r="D22" s="4" t="n"/>
      <c r="E22" s="35" t="n"/>
      <c r="F22" s="35" t="n"/>
      <c r="G22" s="35" t="n"/>
      <c r="H22" s="36" t="n"/>
      <c r="I22" s="36" t="n"/>
      <c r="J22" s="37">
        <f>IF(A22="","",MIN(MAX(0,H22-I22),W22))</f>
        <v/>
      </c>
      <c r="K22" s="4" t="n"/>
      <c r="L22" s="4" t="n"/>
      <c r="M22" s="4" t="n"/>
      <c r="N22" s="35" t="n"/>
      <c r="O22" s="4" t="n"/>
      <c r="P22" s="36" t="n"/>
      <c r="Q22" s="36" t="n"/>
      <c r="R22" s="38" t="n"/>
      <c r="S22" s="37">
        <f>IF(A22="","",IFERROR(Q22*(1+R22),0))</f>
        <v/>
      </c>
      <c r="T22" s="36" t="n"/>
      <c r="U22" s="37">
        <f>IF(A22="","",MAX(0,S22-V22))</f>
        <v/>
      </c>
      <c r="V22" s="36" t="n"/>
      <c r="W22" s="37">
        <f>IF(A22="","",MAX(0,U22-T22))</f>
        <v/>
      </c>
      <c r="X22" s="4" t="n"/>
      <c r="Y22" s="35" t="n"/>
      <c r="Z22" s="35" t="n"/>
      <c r="AA22" s="4" t="n"/>
      <c r="AB22" s="37">
        <f>IF(A22="","",MAX(0,H22-I22-J22))</f>
        <v/>
      </c>
      <c r="AC22" s="39">
        <f>IF(A22="","",IFERROR(W22/H22,0))</f>
        <v/>
      </c>
      <c r="AD22" s="10">
        <f>IF(A22="","",IF(W22&gt;H22,"Prüfung erforderlich","OK"))</f>
        <v/>
      </c>
    </row>
    <row r="23" ht="32" customHeight="1">
      <c r="A23" s="4" t="n"/>
      <c r="B23" s="4" t="n"/>
      <c r="C23" s="4" t="n"/>
      <c r="D23" s="4" t="n"/>
      <c r="E23" s="35" t="n"/>
      <c r="F23" s="35" t="n"/>
      <c r="G23" s="35" t="n"/>
      <c r="H23" s="36" t="n"/>
      <c r="I23" s="36" t="n"/>
      <c r="J23" s="37">
        <f>IF(A23="","",MIN(MAX(0,H23-I23),W23))</f>
        <v/>
      </c>
      <c r="K23" s="4" t="n"/>
      <c r="L23" s="4" t="n"/>
      <c r="M23" s="4" t="n"/>
      <c r="N23" s="35" t="n"/>
      <c r="O23" s="4" t="n"/>
      <c r="P23" s="36" t="n"/>
      <c r="Q23" s="36" t="n"/>
      <c r="R23" s="38" t="n"/>
      <c r="S23" s="37">
        <f>IF(A23="","",IFERROR(Q23*(1+R23),0))</f>
        <v/>
      </c>
      <c r="T23" s="36" t="n"/>
      <c r="U23" s="37">
        <f>IF(A23="","",MAX(0,S23-V23))</f>
        <v/>
      </c>
      <c r="V23" s="36" t="n"/>
      <c r="W23" s="37">
        <f>IF(A23="","",MAX(0,U23-T23))</f>
        <v/>
      </c>
      <c r="X23" s="4" t="n"/>
      <c r="Y23" s="35" t="n"/>
      <c r="Z23" s="35" t="n"/>
      <c r="AA23" s="4" t="n"/>
      <c r="AB23" s="37">
        <f>IF(A23="","",MAX(0,H23-I23-J23))</f>
        <v/>
      </c>
      <c r="AC23" s="39">
        <f>IF(A23="","",IFERROR(W23/H23,0))</f>
        <v/>
      </c>
      <c r="AD23" s="10">
        <f>IF(A23="","",IF(W23&gt;H23,"Prüfung erforderlich","OK"))</f>
        <v/>
      </c>
    </row>
    <row r="24" ht="32" customHeight="1">
      <c r="A24" s="4" t="n"/>
      <c r="B24" s="4" t="n"/>
      <c r="C24" s="4" t="n"/>
      <c r="D24" s="4" t="n"/>
      <c r="E24" s="35" t="n"/>
      <c r="F24" s="35" t="n"/>
      <c r="G24" s="35" t="n"/>
      <c r="H24" s="36" t="n"/>
      <c r="I24" s="36" t="n"/>
      <c r="J24" s="37">
        <f>IF(A24="","",MIN(MAX(0,H24-I24),W24))</f>
        <v/>
      </c>
      <c r="K24" s="4" t="n"/>
      <c r="L24" s="4" t="n"/>
      <c r="M24" s="4" t="n"/>
      <c r="N24" s="35" t="n"/>
      <c r="O24" s="4" t="n"/>
      <c r="P24" s="36" t="n"/>
      <c r="Q24" s="36" t="n"/>
      <c r="R24" s="38" t="n"/>
      <c r="S24" s="37">
        <f>IF(A24="","",IFERROR(Q24*(1+R24),0))</f>
        <v/>
      </c>
      <c r="T24" s="36" t="n"/>
      <c r="U24" s="37">
        <f>IF(A24="","",MAX(0,S24-V24))</f>
        <v/>
      </c>
      <c r="V24" s="36" t="n"/>
      <c r="W24" s="37">
        <f>IF(A24="","",MAX(0,U24-T24))</f>
        <v/>
      </c>
      <c r="X24" s="4" t="n"/>
      <c r="Y24" s="35" t="n"/>
      <c r="Z24" s="35" t="n"/>
      <c r="AA24" s="4" t="n"/>
      <c r="AB24" s="37">
        <f>IF(A24="","",MAX(0,H24-I24-J24))</f>
        <v/>
      </c>
      <c r="AC24" s="39">
        <f>IF(A24="","",IFERROR(W24/H24,0))</f>
        <v/>
      </c>
      <c r="AD24" s="10">
        <f>IF(A24="","",IF(W24&gt;H24,"Prüfung erforderlich","OK"))</f>
        <v/>
      </c>
    </row>
    <row r="25" ht="32" customHeight="1">
      <c r="A25" s="4" t="n"/>
      <c r="B25" s="4" t="n"/>
      <c r="C25" s="4" t="n"/>
      <c r="D25" s="4" t="n"/>
      <c r="E25" s="35" t="n"/>
      <c r="F25" s="35" t="n"/>
      <c r="G25" s="35" t="n"/>
      <c r="H25" s="36" t="n"/>
      <c r="I25" s="36" t="n"/>
      <c r="J25" s="37">
        <f>IF(A25="","",MIN(MAX(0,H25-I25),W25))</f>
        <v/>
      </c>
      <c r="K25" s="4" t="n"/>
      <c r="L25" s="4" t="n"/>
      <c r="M25" s="4" t="n"/>
      <c r="N25" s="35" t="n"/>
      <c r="O25" s="4" t="n"/>
      <c r="P25" s="36" t="n"/>
      <c r="Q25" s="36" t="n"/>
      <c r="R25" s="38" t="n"/>
      <c r="S25" s="37">
        <f>IF(A25="","",IFERROR(Q25*(1+R25),0))</f>
        <v/>
      </c>
      <c r="T25" s="36" t="n"/>
      <c r="U25" s="37">
        <f>IF(A25="","",MAX(0,S25-V25))</f>
        <v/>
      </c>
      <c r="V25" s="36" t="n"/>
      <c r="W25" s="37">
        <f>IF(A25="","",MAX(0,U25-T25))</f>
        <v/>
      </c>
      <c r="X25" s="4" t="n"/>
      <c r="Y25" s="35" t="n"/>
      <c r="Z25" s="35" t="n"/>
      <c r="AA25" s="4" t="n"/>
      <c r="AB25" s="37">
        <f>IF(A25="","",MAX(0,H25-I25-J25))</f>
        <v/>
      </c>
      <c r="AC25" s="39">
        <f>IF(A25="","",IFERROR(W25/H25,0))</f>
        <v/>
      </c>
      <c r="AD25" s="10">
        <f>IF(A25="","",IF(W25&gt;H25,"Prüfung erforderlich","OK"))</f>
        <v/>
      </c>
    </row>
    <row r="26" ht="32" customHeight="1">
      <c r="A26" s="4" t="n"/>
      <c r="B26" s="4" t="n"/>
      <c r="C26" s="4" t="n"/>
      <c r="D26" s="4" t="n"/>
      <c r="E26" s="35" t="n"/>
      <c r="F26" s="35" t="n"/>
      <c r="G26" s="35" t="n"/>
      <c r="H26" s="36" t="n"/>
      <c r="I26" s="36" t="n"/>
      <c r="J26" s="37">
        <f>IF(A26="","",MIN(MAX(0,H26-I26),W26))</f>
        <v/>
      </c>
      <c r="K26" s="4" t="n"/>
      <c r="L26" s="4" t="n"/>
      <c r="M26" s="4" t="n"/>
      <c r="N26" s="35" t="n"/>
      <c r="O26" s="4" t="n"/>
      <c r="P26" s="36" t="n"/>
      <c r="Q26" s="36" t="n"/>
      <c r="R26" s="38" t="n"/>
      <c r="S26" s="37">
        <f>IF(A26="","",IFERROR(Q26*(1+R26),0))</f>
        <v/>
      </c>
      <c r="T26" s="36" t="n"/>
      <c r="U26" s="37">
        <f>IF(A26="","",MAX(0,S26-V26))</f>
        <v/>
      </c>
      <c r="V26" s="36" t="n"/>
      <c r="W26" s="37">
        <f>IF(A26="","",MAX(0,U26-T26))</f>
        <v/>
      </c>
      <c r="X26" s="4" t="n"/>
      <c r="Y26" s="35" t="n"/>
      <c r="Z26" s="35" t="n"/>
      <c r="AA26" s="4" t="n"/>
      <c r="AB26" s="37">
        <f>IF(A26="","",MAX(0,H26-I26-J26))</f>
        <v/>
      </c>
      <c r="AC26" s="39">
        <f>IF(A26="","",IFERROR(W26/H26,0))</f>
        <v/>
      </c>
      <c r="AD26" s="10">
        <f>IF(A26="","",IF(W26&gt;H26,"Prüfung erforderlich","OK"))</f>
        <v/>
      </c>
    </row>
    <row r="27" ht="32" customHeight="1">
      <c r="A27" s="4" t="n"/>
      <c r="B27" s="4" t="n"/>
      <c r="C27" s="4" t="n"/>
      <c r="D27" s="4" t="n"/>
      <c r="E27" s="35" t="n"/>
      <c r="F27" s="35" t="n"/>
      <c r="G27" s="35" t="n"/>
      <c r="H27" s="36" t="n"/>
      <c r="I27" s="36" t="n"/>
      <c r="J27" s="37">
        <f>IF(A27="","",MIN(MAX(0,H27-I27),W27))</f>
        <v/>
      </c>
      <c r="K27" s="4" t="n"/>
      <c r="L27" s="4" t="n"/>
      <c r="M27" s="4" t="n"/>
      <c r="N27" s="35" t="n"/>
      <c r="O27" s="4" t="n"/>
      <c r="P27" s="36" t="n"/>
      <c r="Q27" s="36" t="n"/>
      <c r="R27" s="38" t="n"/>
      <c r="S27" s="37">
        <f>IF(A27="","",IFERROR(Q27*(1+R27),0))</f>
        <v/>
      </c>
      <c r="T27" s="36" t="n"/>
      <c r="U27" s="37">
        <f>IF(A27="","",MAX(0,S27-V27))</f>
        <v/>
      </c>
      <c r="V27" s="36" t="n"/>
      <c r="W27" s="37">
        <f>IF(A27="","",MAX(0,U27-T27))</f>
        <v/>
      </c>
      <c r="X27" s="4" t="n"/>
      <c r="Y27" s="35" t="n"/>
      <c r="Z27" s="35" t="n"/>
      <c r="AA27" s="4" t="n"/>
      <c r="AB27" s="37">
        <f>IF(A27="","",MAX(0,H27-I27-J27))</f>
        <v/>
      </c>
      <c r="AC27" s="39">
        <f>IF(A27="","",IFERROR(W27/H27,0))</f>
        <v/>
      </c>
      <c r="AD27" s="10">
        <f>IF(A27="","",IF(W27&gt;H27,"Prüfung erforderlich","OK"))</f>
        <v/>
      </c>
    </row>
    <row r="28" ht="32" customHeight="1">
      <c r="A28" s="4" t="n"/>
      <c r="B28" s="4" t="n"/>
      <c r="C28" s="4" t="n"/>
      <c r="D28" s="4" t="n"/>
      <c r="E28" s="35" t="n"/>
      <c r="F28" s="35" t="n"/>
      <c r="G28" s="35" t="n"/>
      <c r="H28" s="36" t="n"/>
      <c r="I28" s="36" t="n"/>
      <c r="J28" s="37">
        <f>IF(A28="","",MIN(MAX(0,H28-I28),W28))</f>
        <v/>
      </c>
      <c r="K28" s="4" t="n"/>
      <c r="L28" s="4" t="n"/>
      <c r="M28" s="4" t="n"/>
      <c r="N28" s="35" t="n"/>
      <c r="O28" s="4" t="n"/>
      <c r="P28" s="36" t="n"/>
      <c r="Q28" s="36" t="n"/>
      <c r="R28" s="38" t="n"/>
      <c r="S28" s="37">
        <f>IF(A28="","",IFERROR(Q28*(1+R28),0))</f>
        <v/>
      </c>
      <c r="T28" s="36" t="n"/>
      <c r="U28" s="37">
        <f>IF(A28="","",MAX(0,S28-V28))</f>
        <v/>
      </c>
      <c r="V28" s="36" t="n"/>
      <c r="W28" s="37">
        <f>IF(A28="","",MAX(0,U28-T28))</f>
        <v/>
      </c>
      <c r="X28" s="4" t="n"/>
      <c r="Y28" s="35" t="n"/>
      <c r="Z28" s="35" t="n"/>
      <c r="AA28" s="4" t="n"/>
      <c r="AB28" s="37">
        <f>IF(A28="","",MAX(0,H28-I28-J28))</f>
        <v/>
      </c>
      <c r="AC28" s="39">
        <f>IF(A28="","",IFERROR(W28/H28,0))</f>
        <v/>
      </c>
      <c r="AD28" s="10">
        <f>IF(A28="","",IF(W28&gt;H28,"Prüfung erforderlich","OK"))</f>
        <v/>
      </c>
    </row>
    <row r="29" ht="32" customHeight="1">
      <c r="A29" s="4" t="n"/>
      <c r="B29" s="4" t="n"/>
      <c r="C29" s="4" t="n"/>
      <c r="D29" s="4" t="n"/>
      <c r="E29" s="35" t="n"/>
      <c r="F29" s="35" t="n"/>
      <c r="G29" s="35" t="n"/>
      <c r="H29" s="36" t="n"/>
      <c r="I29" s="36" t="n"/>
      <c r="J29" s="37">
        <f>IF(A29="","",MIN(MAX(0,H29-I29),W29))</f>
        <v/>
      </c>
      <c r="K29" s="4" t="n"/>
      <c r="L29" s="4" t="n"/>
      <c r="M29" s="4" t="n"/>
      <c r="N29" s="35" t="n"/>
      <c r="O29" s="4" t="n"/>
      <c r="P29" s="36" t="n"/>
      <c r="Q29" s="36" t="n"/>
      <c r="R29" s="38" t="n"/>
      <c r="S29" s="37">
        <f>IF(A29="","",IFERROR(Q29*(1+R29),0))</f>
        <v/>
      </c>
      <c r="T29" s="36" t="n"/>
      <c r="U29" s="37">
        <f>IF(A29="","",MAX(0,S29-V29))</f>
        <v/>
      </c>
      <c r="V29" s="36" t="n"/>
      <c r="W29" s="37">
        <f>IF(A29="","",MAX(0,U29-T29))</f>
        <v/>
      </c>
      <c r="X29" s="4" t="n"/>
      <c r="Y29" s="35" t="n"/>
      <c r="Z29" s="35" t="n"/>
      <c r="AA29" s="4" t="n"/>
      <c r="AB29" s="37">
        <f>IF(A29="","",MAX(0,H29-I29-J29))</f>
        <v/>
      </c>
      <c r="AC29" s="39">
        <f>IF(A29="","",IFERROR(W29/H29,0))</f>
        <v/>
      </c>
      <c r="AD29" s="10">
        <f>IF(A29="","",IF(W29&gt;H29,"Prüfung erforderlich","OK"))</f>
        <v/>
      </c>
    </row>
    <row r="30" ht="32" customHeight="1">
      <c r="A30" s="4" t="n"/>
      <c r="B30" s="4" t="n"/>
      <c r="C30" s="4" t="n"/>
      <c r="D30" s="4" t="n"/>
      <c r="E30" s="35" t="n"/>
      <c r="F30" s="35" t="n"/>
      <c r="G30" s="35" t="n"/>
      <c r="H30" s="36" t="n"/>
      <c r="I30" s="36" t="n"/>
      <c r="J30" s="37">
        <f>IF(A30="","",MIN(MAX(0,H30-I30),W30))</f>
        <v/>
      </c>
      <c r="K30" s="4" t="n"/>
      <c r="L30" s="4" t="n"/>
      <c r="M30" s="4" t="n"/>
      <c r="N30" s="35" t="n"/>
      <c r="O30" s="4" t="n"/>
      <c r="P30" s="36" t="n"/>
      <c r="Q30" s="36" t="n"/>
      <c r="R30" s="38" t="n"/>
      <c r="S30" s="37">
        <f>IF(A30="","",IFERROR(Q30*(1+R30),0))</f>
        <v/>
      </c>
      <c r="T30" s="36" t="n"/>
      <c r="U30" s="37">
        <f>IF(A30="","",MAX(0,S30-V30))</f>
        <v/>
      </c>
      <c r="V30" s="36" t="n"/>
      <c r="W30" s="37">
        <f>IF(A30="","",MAX(0,U30-T30))</f>
        <v/>
      </c>
      <c r="X30" s="4" t="n"/>
      <c r="Y30" s="35" t="n"/>
      <c r="Z30" s="35" t="n"/>
      <c r="AA30" s="4" t="n"/>
      <c r="AB30" s="37">
        <f>IF(A30="","",MAX(0,H30-I30-J30))</f>
        <v/>
      </c>
      <c r="AC30" s="39">
        <f>IF(A30="","",IFERROR(W30/H30,0))</f>
        <v/>
      </c>
      <c r="AD30" s="10">
        <f>IF(A30="","",IF(W30&gt;H30,"Prüfung erforderlich","OK"))</f>
        <v/>
      </c>
    </row>
    <row r="31" ht="32" customHeight="1">
      <c r="A31" s="4" t="n"/>
      <c r="B31" s="4" t="n"/>
      <c r="C31" s="4" t="n"/>
      <c r="D31" s="4" t="n"/>
      <c r="E31" s="35" t="n"/>
      <c r="F31" s="35" t="n"/>
      <c r="G31" s="35" t="n"/>
      <c r="H31" s="36" t="n"/>
      <c r="I31" s="36" t="n"/>
      <c r="J31" s="37">
        <f>IF(A31="","",MIN(MAX(0,H31-I31),W31))</f>
        <v/>
      </c>
      <c r="K31" s="4" t="n"/>
      <c r="L31" s="4" t="n"/>
      <c r="M31" s="4" t="n"/>
      <c r="N31" s="35" t="n"/>
      <c r="O31" s="4" t="n"/>
      <c r="P31" s="36" t="n"/>
      <c r="Q31" s="36" t="n"/>
      <c r="R31" s="38" t="n"/>
      <c r="S31" s="37">
        <f>IF(A31="","",IFERROR(Q31*(1+R31),0))</f>
        <v/>
      </c>
      <c r="T31" s="36" t="n"/>
      <c r="U31" s="37">
        <f>IF(A31="","",MAX(0,S31-V31))</f>
        <v/>
      </c>
      <c r="V31" s="36" t="n"/>
      <c r="W31" s="37">
        <f>IF(A31="","",MAX(0,U31-T31))</f>
        <v/>
      </c>
      <c r="X31" s="4" t="n"/>
      <c r="Y31" s="35" t="n"/>
      <c r="Z31" s="35" t="n"/>
      <c r="AA31" s="4" t="n"/>
      <c r="AB31" s="37">
        <f>IF(A31="","",MAX(0,H31-I31-J31))</f>
        <v/>
      </c>
      <c r="AC31" s="39">
        <f>IF(A31="","",IFERROR(W31/H31,0))</f>
        <v/>
      </c>
      <c r="AD31" s="10">
        <f>IF(A31="","",IF(W31&gt;H31,"Prüfung erforderlich","OK"))</f>
        <v/>
      </c>
    </row>
    <row r="32" ht="32" customHeight="1">
      <c r="A32" s="4" t="n"/>
      <c r="B32" s="4" t="n"/>
      <c r="C32" s="4" t="n"/>
      <c r="D32" s="4" t="n"/>
      <c r="E32" s="35" t="n"/>
      <c r="F32" s="35" t="n"/>
      <c r="G32" s="35" t="n"/>
      <c r="H32" s="36" t="n"/>
      <c r="I32" s="36" t="n"/>
      <c r="J32" s="37">
        <f>IF(A32="","",MIN(MAX(0,H32-I32),W32))</f>
        <v/>
      </c>
      <c r="K32" s="4" t="n"/>
      <c r="L32" s="4" t="n"/>
      <c r="M32" s="4" t="n"/>
      <c r="N32" s="35" t="n"/>
      <c r="O32" s="4" t="n"/>
      <c r="P32" s="36" t="n"/>
      <c r="Q32" s="36" t="n"/>
      <c r="R32" s="38" t="n"/>
      <c r="S32" s="37">
        <f>IF(A32="","",IFERROR(Q32*(1+R32),0))</f>
        <v/>
      </c>
      <c r="T32" s="36" t="n"/>
      <c r="U32" s="37">
        <f>IF(A32="","",MAX(0,S32-V32))</f>
        <v/>
      </c>
      <c r="V32" s="36" t="n"/>
      <c r="W32" s="37">
        <f>IF(A32="","",MAX(0,U32-T32))</f>
        <v/>
      </c>
      <c r="X32" s="4" t="n"/>
      <c r="Y32" s="35" t="n"/>
      <c r="Z32" s="35" t="n"/>
      <c r="AA32" s="4" t="n"/>
      <c r="AB32" s="37">
        <f>IF(A32="","",MAX(0,H32-I32-J32))</f>
        <v/>
      </c>
      <c r="AC32" s="39">
        <f>IF(A32="","",IFERROR(W32/H32,0))</f>
        <v/>
      </c>
      <c r="AD32" s="10">
        <f>IF(A32="","",IF(W32&gt;H32,"Prüfung erforderlich","OK"))</f>
        <v/>
      </c>
    </row>
    <row r="33" ht="32" customHeight="1">
      <c r="A33" s="4" t="n"/>
      <c r="B33" s="4" t="n"/>
      <c r="C33" s="4" t="n"/>
      <c r="D33" s="4" t="n"/>
      <c r="E33" s="35" t="n"/>
      <c r="F33" s="35" t="n"/>
      <c r="G33" s="35" t="n"/>
      <c r="H33" s="36" t="n"/>
      <c r="I33" s="36" t="n"/>
      <c r="J33" s="37">
        <f>IF(A33="","",MIN(MAX(0,H33-I33),W33))</f>
        <v/>
      </c>
      <c r="K33" s="4" t="n"/>
      <c r="L33" s="4" t="n"/>
      <c r="M33" s="4" t="n"/>
      <c r="N33" s="35" t="n"/>
      <c r="O33" s="4" t="n"/>
      <c r="P33" s="36" t="n"/>
      <c r="Q33" s="36" t="n"/>
      <c r="R33" s="38" t="n"/>
      <c r="S33" s="37">
        <f>IF(A33="","",IFERROR(Q33*(1+R33),0))</f>
        <v/>
      </c>
      <c r="T33" s="36" t="n"/>
      <c r="U33" s="37">
        <f>IF(A33="","",MAX(0,S33-V33))</f>
        <v/>
      </c>
      <c r="V33" s="36" t="n"/>
      <c r="W33" s="37">
        <f>IF(A33="","",MAX(0,U33-T33))</f>
        <v/>
      </c>
      <c r="X33" s="4" t="n"/>
      <c r="Y33" s="35" t="n"/>
      <c r="Z33" s="35" t="n"/>
      <c r="AA33" s="4" t="n"/>
      <c r="AB33" s="37">
        <f>IF(A33="","",MAX(0,H33-I33-J33))</f>
        <v/>
      </c>
      <c r="AC33" s="39">
        <f>IF(A33="","",IFERROR(W33/H33,0))</f>
        <v/>
      </c>
      <c r="AD33" s="10">
        <f>IF(A33="","",IF(W33&gt;H33,"Prüfung erforderlich","OK"))</f>
        <v/>
      </c>
    </row>
    <row r="34" ht="32" customHeight="1">
      <c r="A34" s="4" t="n"/>
      <c r="B34" s="4" t="n"/>
      <c r="C34" s="4" t="n"/>
      <c r="D34" s="4" t="n"/>
      <c r="E34" s="35" t="n"/>
      <c r="F34" s="35" t="n"/>
      <c r="G34" s="35" t="n"/>
      <c r="H34" s="36" t="n"/>
      <c r="I34" s="36" t="n"/>
      <c r="J34" s="37">
        <f>IF(A34="","",MIN(MAX(0,H34-I34),W34))</f>
        <v/>
      </c>
      <c r="K34" s="4" t="n"/>
      <c r="L34" s="4" t="n"/>
      <c r="M34" s="4" t="n"/>
      <c r="N34" s="35" t="n"/>
      <c r="O34" s="4" t="n"/>
      <c r="P34" s="36" t="n"/>
      <c r="Q34" s="36" t="n"/>
      <c r="R34" s="38" t="n"/>
      <c r="S34" s="37">
        <f>IF(A34="","",IFERROR(Q34*(1+R34),0))</f>
        <v/>
      </c>
      <c r="T34" s="36" t="n"/>
      <c r="U34" s="37">
        <f>IF(A34="","",MAX(0,S34-V34))</f>
        <v/>
      </c>
      <c r="V34" s="36" t="n"/>
      <c r="W34" s="37">
        <f>IF(A34="","",MAX(0,U34-T34))</f>
        <v/>
      </c>
      <c r="X34" s="4" t="n"/>
      <c r="Y34" s="35" t="n"/>
      <c r="Z34" s="35" t="n"/>
      <c r="AA34" s="4" t="n"/>
      <c r="AB34" s="37">
        <f>IF(A34="","",MAX(0,H34-I34-J34))</f>
        <v/>
      </c>
      <c r="AC34" s="39">
        <f>IF(A34="","",IFERROR(W34/H34,0))</f>
        <v/>
      </c>
      <c r="AD34" s="10">
        <f>IF(A34="","",IF(W34&gt;H34,"Prüfung erforderlich","OK"))</f>
        <v/>
      </c>
    </row>
    <row r="35" ht="32" customHeight="1">
      <c r="A35" s="4" t="n"/>
      <c r="B35" s="4" t="n"/>
      <c r="C35" s="4" t="n"/>
      <c r="D35" s="4" t="n"/>
      <c r="E35" s="35" t="n"/>
      <c r="F35" s="35" t="n"/>
      <c r="G35" s="35" t="n"/>
      <c r="H35" s="36" t="n"/>
      <c r="I35" s="36" t="n"/>
      <c r="J35" s="37">
        <f>IF(A35="","",MIN(MAX(0,H35-I35),W35))</f>
        <v/>
      </c>
      <c r="K35" s="4" t="n"/>
      <c r="L35" s="4" t="n"/>
      <c r="M35" s="4" t="n"/>
      <c r="N35" s="35" t="n"/>
      <c r="O35" s="4" t="n"/>
      <c r="P35" s="36" t="n"/>
      <c r="Q35" s="36" t="n"/>
      <c r="R35" s="38" t="n"/>
      <c r="S35" s="37">
        <f>IF(A35="","",IFERROR(Q35*(1+R35),0))</f>
        <v/>
      </c>
      <c r="T35" s="36" t="n"/>
      <c r="U35" s="37">
        <f>IF(A35="","",MAX(0,S35-V35))</f>
        <v/>
      </c>
      <c r="V35" s="36" t="n"/>
      <c r="W35" s="37">
        <f>IF(A35="","",MAX(0,U35-T35))</f>
        <v/>
      </c>
      <c r="X35" s="4" t="n"/>
      <c r="Y35" s="35" t="n"/>
      <c r="Z35" s="35" t="n"/>
      <c r="AA35" s="4" t="n"/>
      <c r="AB35" s="37">
        <f>IF(A35="","",MAX(0,H35-I35-J35))</f>
        <v/>
      </c>
      <c r="AC35" s="39">
        <f>IF(A35="","",IFERROR(W35/H35,0))</f>
        <v/>
      </c>
      <c r="AD35" s="10">
        <f>IF(A35="","",IF(W35&gt;H35,"Prüfung erforderlich","OK"))</f>
        <v/>
      </c>
    </row>
    <row r="36" ht="32" customHeight="1">
      <c r="A36" s="4" t="n"/>
      <c r="B36" s="4" t="n"/>
      <c r="C36" s="4" t="n"/>
      <c r="D36" s="4" t="n"/>
      <c r="E36" s="35" t="n"/>
      <c r="F36" s="35" t="n"/>
      <c r="G36" s="35" t="n"/>
      <c r="H36" s="36" t="n"/>
      <c r="I36" s="36" t="n"/>
      <c r="J36" s="37">
        <f>IF(A36="","",MIN(MAX(0,H36-I36),W36))</f>
        <v/>
      </c>
      <c r="K36" s="4" t="n"/>
      <c r="L36" s="4" t="n"/>
      <c r="M36" s="4" t="n"/>
      <c r="N36" s="35" t="n"/>
      <c r="O36" s="4" t="n"/>
      <c r="P36" s="36" t="n"/>
      <c r="Q36" s="36" t="n"/>
      <c r="R36" s="38" t="n"/>
      <c r="S36" s="37">
        <f>IF(A36="","",IFERROR(Q36*(1+R36),0))</f>
        <v/>
      </c>
      <c r="T36" s="36" t="n"/>
      <c r="U36" s="37">
        <f>IF(A36="","",MAX(0,S36-V36))</f>
        <v/>
      </c>
      <c r="V36" s="36" t="n"/>
      <c r="W36" s="37">
        <f>IF(A36="","",MAX(0,U36-T36))</f>
        <v/>
      </c>
      <c r="X36" s="4" t="n"/>
      <c r="Y36" s="35" t="n"/>
      <c r="Z36" s="35" t="n"/>
      <c r="AA36" s="4" t="n"/>
      <c r="AB36" s="37">
        <f>IF(A36="","",MAX(0,H36-I36-J36))</f>
        <v/>
      </c>
      <c r="AC36" s="39">
        <f>IF(A36="","",IFERROR(W36/H36,0))</f>
        <v/>
      </c>
      <c r="AD36" s="10">
        <f>IF(A36="","",IF(W36&gt;H36,"Prüfung erforderlich","OK"))</f>
        <v/>
      </c>
    </row>
    <row r="37" ht="32" customHeight="1">
      <c r="A37" s="4" t="n"/>
      <c r="B37" s="4" t="n"/>
      <c r="C37" s="4" t="n"/>
      <c r="D37" s="4" t="n"/>
      <c r="E37" s="35" t="n"/>
      <c r="F37" s="35" t="n"/>
      <c r="G37" s="35" t="n"/>
      <c r="H37" s="36" t="n"/>
      <c r="I37" s="36" t="n"/>
      <c r="J37" s="37">
        <f>IF(A37="","",MIN(MAX(0,H37-I37),W37))</f>
        <v/>
      </c>
      <c r="K37" s="4" t="n"/>
      <c r="L37" s="4" t="n"/>
      <c r="M37" s="4" t="n"/>
      <c r="N37" s="35" t="n"/>
      <c r="O37" s="4" t="n"/>
      <c r="P37" s="36" t="n"/>
      <c r="Q37" s="36" t="n"/>
      <c r="R37" s="38" t="n"/>
      <c r="S37" s="37">
        <f>IF(A37="","",IFERROR(Q37*(1+R37),0))</f>
        <v/>
      </c>
      <c r="T37" s="36" t="n"/>
      <c r="U37" s="37">
        <f>IF(A37="","",MAX(0,S37-V37))</f>
        <v/>
      </c>
      <c r="V37" s="36" t="n"/>
      <c r="W37" s="37">
        <f>IF(A37="","",MAX(0,U37-T37))</f>
        <v/>
      </c>
      <c r="X37" s="4" t="n"/>
      <c r="Y37" s="35" t="n"/>
      <c r="Z37" s="35" t="n"/>
      <c r="AA37" s="4" t="n"/>
      <c r="AB37" s="37">
        <f>IF(A37="","",MAX(0,H37-I37-J37))</f>
        <v/>
      </c>
      <c r="AC37" s="39">
        <f>IF(A37="","",IFERROR(W37/H37,0))</f>
        <v/>
      </c>
      <c r="AD37" s="10">
        <f>IF(A37="","",IF(W37&gt;H37,"Prüfung erforderlich","OK"))</f>
        <v/>
      </c>
    </row>
    <row r="38" ht="32" customHeight="1">
      <c r="A38" s="4" t="n"/>
      <c r="B38" s="4" t="n"/>
      <c r="C38" s="4" t="n"/>
      <c r="D38" s="4" t="n"/>
      <c r="E38" s="35" t="n"/>
      <c r="F38" s="35" t="n"/>
      <c r="G38" s="35" t="n"/>
      <c r="H38" s="36" t="n"/>
      <c r="I38" s="36" t="n"/>
      <c r="J38" s="37">
        <f>IF(A38="","",MIN(MAX(0,H38-I38),W38))</f>
        <v/>
      </c>
      <c r="K38" s="4" t="n"/>
      <c r="L38" s="4" t="n"/>
      <c r="M38" s="4" t="n"/>
      <c r="N38" s="35" t="n"/>
      <c r="O38" s="4" t="n"/>
      <c r="P38" s="36" t="n"/>
      <c r="Q38" s="36" t="n"/>
      <c r="R38" s="38" t="n"/>
      <c r="S38" s="37">
        <f>IF(A38="","",IFERROR(Q38*(1+R38),0))</f>
        <v/>
      </c>
      <c r="T38" s="36" t="n"/>
      <c r="U38" s="37">
        <f>IF(A38="","",MAX(0,S38-V38))</f>
        <v/>
      </c>
      <c r="V38" s="36" t="n"/>
      <c r="W38" s="37">
        <f>IF(A38="","",MAX(0,U38-T38))</f>
        <v/>
      </c>
      <c r="X38" s="4" t="n"/>
      <c r="Y38" s="35" t="n"/>
      <c r="Z38" s="35" t="n"/>
      <c r="AA38" s="4" t="n"/>
      <c r="AB38" s="37">
        <f>IF(A38="","",MAX(0,H38-I38-J38))</f>
        <v/>
      </c>
      <c r="AC38" s="39">
        <f>IF(A38="","",IFERROR(W38/H38,0))</f>
        <v/>
      </c>
      <c r="AD38" s="10">
        <f>IF(A38="","",IF(W38&gt;H38,"Prüfung erforderlich","OK"))</f>
        <v/>
      </c>
    </row>
    <row r="39" ht="32" customHeight="1">
      <c r="A39" s="4" t="n"/>
      <c r="B39" s="4" t="n"/>
      <c r="C39" s="4" t="n"/>
      <c r="D39" s="4" t="n"/>
      <c r="E39" s="35" t="n"/>
      <c r="F39" s="35" t="n"/>
      <c r="G39" s="35" t="n"/>
      <c r="H39" s="36" t="n"/>
      <c r="I39" s="36" t="n"/>
      <c r="J39" s="37">
        <f>IF(A39="","",MIN(MAX(0,H39-I39),W39))</f>
        <v/>
      </c>
      <c r="K39" s="4" t="n"/>
      <c r="L39" s="4" t="n"/>
      <c r="M39" s="4" t="n"/>
      <c r="N39" s="35" t="n"/>
      <c r="O39" s="4" t="n"/>
      <c r="P39" s="36" t="n"/>
      <c r="Q39" s="36" t="n"/>
      <c r="R39" s="38" t="n"/>
      <c r="S39" s="37">
        <f>IF(A39="","",IFERROR(Q39*(1+R39),0))</f>
        <v/>
      </c>
      <c r="T39" s="36" t="n"/>
      <c r="U39" s="37">
        <f>IF(A39="","",MAX(0,S39-V39))</f>
        <v/>
      </c>
      <c r="V39" s="36" t="n"/>
      <c r="W39" s="37">
        <f>IF(A39="","",MAX(0,U39-T39))</f>
        <v/>
      </c>
      <c r="X39" s="4" t="n"/>
      <c r="Y39" s="35" t="n"/>
      <c r="Z39" s="35" t="n"/>
      <c r="AA39" s="4" t="n"/>
      <c r="AB39" s="37">
        <f>IF(A39="","",MAX(0,H39-I39-J39))</f>
        <v/>
      </c>
      <c r="AC39" s="39">
        <f>IF(A39="","",IFERROR(W39/H39,0))</f>
        <v/>
      </c>
      <c r="AD39" s="10">
        <f>IF(A39="","",IF(W39&gt;H39,"Prüfung erforderlich","OK"))</f>
        <v/>
      </c>
    </row>
    <row r="40" ht="32" customHeight="1">
      <c r="A40" s="4" t="n"/>
      <c r="B40" s="4" t="n"/>
      <c r="C40" s="4" t="n"/>
      <c r="D40" s="4" t="n"/>
      <c r="E40" s="35" t="n"/>
      <c r="F40" s="35" t="n"/>
      <c r="G40" s="35" t="n"/>
      <c r="H40" s="36" t="n"/>
      <c r="I40" s="36" t="n"/>
      <c r="J40" s="37">
        <f>IF(A40="","",MIN(MAX(0,H40-I40),W40))</f>
        <v/>
      </c>
      <c r="K40" s="4" t="n"/>
      <c r="L40" s="4" t="n"/>
      <c r="M40" s="4" t="n"/>
      <c r="N40" s="35" t="n"/>
      <c r="O40" s="4" t="n"/>
      <c r="P40" s="36" t="n"/>
      <c r="Q40" s="36" t="n"/>
      <c r="R40" s="38" t="n"/>
      <c r="S40" s="37">
        <f>IF(A40="","",IFERROR(Q40*(1+R40),0))</f>
        <v/>
      </c>
      <c r="T40" s="36" t="n"/>
      <c r="U40" s="37">
        <f>IF(A40="","",MAX(0,S40-V40))</f>
        <v/>
      </c>
      <c r="V40" s="36" t="n"/>
      <c r="W40" s="37">
        <f>IF(A40="","",MAX(0,U40-T40))</f>
        <v/>
      </c>
      <c r="X40" s="4" t="n"/>
      <c r="Y40" s="35" t="n"/>
      <c r="Z40" s="35" t="n"/>
      <c r="AA40" s="4" t="n"/>
      <c r="AB40" s="37">
        <f>IF(A40="","",MAX(0,H40-I40-J40))</f>
        <v/>
      </c>
      <c r="AC40" s="39">
        <f>IF(A40="","",IFERROR(W40/H40,0))</f>
        <v/>
      </c>
      <c r="AD40" s="10">
        <f>IF(A40="","",IF(W40&gt;H40,"Prüfung erforderlich","OK"))</f>
        <v/>
      </c>
    </row>
    <row r="41" ht="32" customHeight="1">
      <c r="A41" s="4" t="n"/>
      <c r="B41" s="4" t="n"/>
      <c r="C41" s="4" t="n"/>
      <c r="D41" s="4" t="n"/>
      <c r="E41" s="35" t="n"/>
      <c r="F41" s="35" t="n"/>
      <c r="G41" s="35" t="n"/>
      <c r="H41" s="36" t="n"/>
      <c r="I41" s="36" t="n"/>
      <c r="J41" s="37">
        <f>IF(A41="","",MIN(MAX(0,H41-I41),W41))</f>
        <v/>
      </c>
      <c r="K41" s="4" t="n"/>
      <c r="L41" s="4" t="n"/>
      <c r="M41" s="4" t="n"/>
      <c r="N41" s="35" t="n"/>
      <c r="O41" s="4" t="n"/>
      <c r="P41" s="36" t="n"/>
      <c r="Q41" s="36" t="n"/>
      <c r="R41" s="38" t="n"/>
      <c r="S41" s="37">
        <f>IF(A41="","",IFERROR(Q41*(1+R41),0))</f>
        <v/>
      </c>
      <c r="T41" s="36" t="n"/>
      <c r="U41" s="37">
        <f>IF(A41="","",MAX(0,S41-V41))</f>
        <v/>
      </c>
      <c r="V41" s="36" t="n"/>
      <c r="W41" s="37">
        <f>IF(A41="","",MAX(0,U41-T41))</f>
        <v/>
      </c>
      <c r="X41" s="4" t="n"/>
      <c r="Y41" s="35" t="n"/>
      <c r="Z41" s="35" t="n"/>
      <c r="AA41" s="4" t="n"/>
      <c r="AB41" s="37">
        <f>IF(A41="","",MAX(0,H41-I41-J41))</f>
        <v/>
      </c>
      <c r="AC41" s="39">
        <f>IF(A41="","",IFERROR(W41/H41,0))</f>
        <v/>
      </c>
      <c r="AD41" s="10">
        <f>IF(A41="","",IF(W41&gt;H41,"Prüfung erforderlich","OK"))</f>
        <v/>
      </c>
    </row>
    <row r="42" ht="32" customHeight="1">
      <c r="A42" s="4" t="n"/>
      <c r="B42" s="4" t="n"/>
      <c r="C42" s="4" t="n"/>
      <c r="D42" s="4" t="n"/>
      <c r="E42" s="35" t="n"/>
      <c r="F42" s="35" t="n"/>
      <c r="G42" s="35" t="n"/>
      <c r="H42" s="36" t="n"/>
      <c r="I42" s="36" t="n"/>
      <c r="J42" s="37">
        <f>IF(A42="","",MIN(MAX(0,H42-I42),W42))</f>
        <v/>
      </c>
      <c r="K42" s="4" t="n"/>
      <c r="L42" s="4" t="n"/>
      <c r="M42" s="4" t="n"/>
      <c r="N42" s="35" t="n"/>
      <c r="O42" s="4" t="n"/>
      <c r="P42" s="36" t="n"/>
      <c r="Q42" s="36" t="n"/>
      <c r="R42" s="38" t="n"/>
      <c r="S42" s="37">
        <f>IF(A42="","",IFERROR(Q42*(1+R42),0))</f>
        <v/>
      </c>
      <c r="T42" s="36" t="n"/>
      <c r="U42" s="37">
        <f>IF(A42="","",MAX(0,S42-V42))</f>
        <v/>
      </c>
      <c r="V42" s="36" t="n"/>
      <c r="W42" s="37">
        <f>IF(A42="","",MAX(0,U42-T42))</f>
        <v/>
      </c>
      <c r="X42" s="4" t="n"/>
      <c r="Y42" s="35" t="n"/>
      <c r="Z42" s="35" t="n"/>
      <c r="AA42" s="4" t="n"/>
      <c r="AB42" s="37">
        <f>IF(A42="","",MAX(0,H42-I42-J42))</f>
        <v/>
      </c>
      <c r="AC42" s="39">
        <f>IF(A42="","",IFERROR(W42/H42,0))</f>
        <v/>
      </c>
      <c r="AD42" s="10">
        <f>IF(A42="","",IF(W42&gt;H42,"Prüfung erforderlich","OK"))</f>
        <v/>
      </c>
    </row>
    <row r="43" ht="32" customHeight="1">
      <c r="A43" s="4" t="n"/>
      <c r="B43" s="4" t="n"/>
      <c r="C43" s="4" t="n"/>
      <c r="D43" s="4" t="n"/>
      <c r="E43" s="35" t="n"/>
      <c r="F43" s="35" t="n"/>
      <c r="G43" s="35" t="n"/>
      <c r="H43" s="36" t="n"/>
      <c r="I43" s="36" t="n"/>
      <c r="J43" s="37">
        <f>IF(A43="","",MIN(MAX(0,H43-I43),W43))</f>
        <v/>
      </c>
      <c r="K43" s="4" t="n"/>
      <c r="L43" s="4" t="n"/>
      <c r="M43" s="4" t="n"/>
      <c r="N43" s="35" t="n"/>
      <c r="O43" s="4" t="n"/>
      <c r="P43" s="36" t="n"/>
      <c r="Q43" s="36" t="n"/>
      <c r="R43" s="38" t="n"/>
      <c r="S43" s="37">
        <f>IF(A43="","",IFERROR(Q43*(1+R43),0))</f>
        <v/>
      </c>
      <c r="T43" s="36" t="n"/>
      <c r="U43" s="37">
        <f>IF(A43="","",MAX(0,S43-V43))</f>
        <v/>
      </c>
      <c r="V43" s="36" t="n"/>
      <c r="W43" s="37">
        <f>IF(A43="","",MAX(0,U43-T43))</f>
        <v/>
      </c>
      <c r="X43" s="4" t="n"/>
      <c r="Y43" s="35" t="n"/>
      <c r="Z43" s="35" t="n"/>
      <c r="AA43" s="4" t="n"/>
      <c r="AB43" s="37">
        <f>IF(A43="","",MAX(0,H43-I43-J43))</f>
        <v/>
      </c>
      <c r="AC43" s="39">
        <f>IF(A43="","",IFERROR(W43/H43,0))</f>
        <v/>
      </c>
      <c r="AD43" s="10">
        <f>IF(A43="","",IF(W43&gt;H43,"Prüfung erforderlich","OK"))</f>
        <v/>
      </c>
    </row>
    <row r="44" ht="32" customHeight="1">
      <c r="A44" s="4" t="n"/>
      <c r="B44" s="4" t="n"/>
      <c r="C44" s="4" t="n"/>
      <c r="D44" s="4" t="n"/>
      <c r="E44" s="35" t="n"/>
      <c r="F44" s="35" t="n"/>
      <c r="G44" s="35" t="n"/>
      <c r="H44" s="36" t="n"/>
      <c r="I44" s="36" t="n"/>
      <c r="J44" s="37">
        <f>IF(A44="","",MIN(MAX(0,H44-I44),W44))</f>
        <v/>
      </c>
      <c r="K44" s="4" t="n"/>
      <c r="L44" s="4" t="n"/>
      <c r="M44" s="4" t="n"/>
      <c r="N44" s="35" t="n"/>
      <c r="O44" s="4" t="n"/>
      <c r="P44" s="36" t="n"/>
      <c r="Q44" s="36" t="n"/>
      <c r="R44" s="38" t="n"/>
      <c r="S44" s="37">
        <f>IF(A44="","",IFERROR(Q44*(1+R44),0))</f>
        <v/>
      </c>
      <c r="T44" s="36" t="n"/>
      <c r="U44" s="37">
        <f>IF(A44="","",MAX(0,S44-V44))</f>
        <v/>
      </c>
      <c r="V44" s="36" t="n"/>
      <c r="W44" s="37">
        <f>IF(A44="","",MAX(0,U44-T44))</f>
        <v/>
      </c>
      <c r="X44" s="4" t="n"/>
      <c r="Y44" s="35" t="n"/>
      <c r="Z44" s="35" t="n"/>
      <c r="AA44" s="4" t="n"/>
      <c r="AB44" s="37">
        <f>IF(A44="","",MAX(0,H44-I44-J44))</f>
        <v/>
      </c>
      <c r="AC44" s="39">
        <f>IF(A44="","",IFERROR(W44/H44,0))</f>
        <v/>
      </c>
      <c r="AD44" s="10">
        <f>IF(A44="","",IF(W44&gt;H44,"Prüfung erforderlich","OK"))</f>
        <v/>
      </c>
    </row>
    <row r="45" ht="32" customHeight="1">
      <c r="A45" s="4" t="n"/>
      <c r="B45" s="4" t="n"/>
      <c r="C45" s="4" t="n"/>
      <c r="D45" s="4" t="n"/>
      <c r="E45" s="35" t="n"/>
      <c r="F45" s="35" t="n"/>
      <c r="G45" s="35" t="n"/>
      <c r="H45" s="36" t="n"/>
      <c r="I45" s="36" t="n"/>
      <c r="J45" s="37">
        <f>IF(A45="","",MIN(MAX(0,H45-I45),W45))</f>
        <v/>
      </c>
      <c r="K45" s="4" t="n"/>
      <c r="L45" s="4" t="n"/>
      <c r="M45" s="4" t="n"/>
      <c r="N45" s="35" t="n"/>
      <c r="O45" s="4" t="n"/>
      <c r="P45" s="36" t="n"/>
      <c r="Q45" s="36" t="n"/>
      <c r="R45" s="38" t="n"/>
      <c r="S45" s="37">
        <f>IF(A45="","",IFERROR(Q45*(1+R45),0))</f>
        <v/>
      </c>
      <c r="T45" s="36" t="n"/>
      <c r="U45" s="37">
        <f>IF(A45="","",MAX(0,S45-V45))</f>
        <v/>
      </c>
      <c r="V45" s="36" t="n"/>
      <c r="W45" s="37">
        <f>IF(A45="","",MAX(0,U45-T45))</f>
        <v/>
      </c>
      <c r="X45" s="4" t="n"/>
      <c r="Y45" s="35" t="n"/>
      <c r="Z45" s="35" t="n"/>
      <c r="AA45" s="4" t="n"/>
      <c r="AB45" s="37">
        <f>IF(A45="","",MAX(0,H45-I45-J45))</f>
        <v/>
      </c>
      <c r="AC45" s="39">
        <f>IF(A45="","",IFERROR(W45/H45,0))</f>
        <v/>
      </c>
      <c r="AD45" s="10">
        <f>IF(A45="","",IF(W45&gt;H45,"Prüfung erforderlich","OK"))</f>
        <v/>
      </c>
    </row>
    <row r="46" ht="32" customHeight="1">
      <c r="A46" s="4" t="n"/>
      <c r="B46" s="4" t="n"/>
      <c r="C46" s="4" t="n"/>
      <c r="D46" s="4" t="n"/>
      <c r="E46" s="35" t="n"/>
      <c r="F46" s="35" t="n"/>
      <c r="G46" s="35" t="n"/>
      <c r="H46" s="36" t="n"/>
      <c r="I46" s="36" t="n"/>
      <c r="J46" s="37">
        <f>IF(A46="","",MIN(MAX(0,H46-I46),W46))</f>
        <v/>
      </c>
      <c r="K46" s="4" t="n"/>
      <c r="L46" s="4" t="n"/>
      <c r="M46" s="4" t="n"/>
      <c r="N46" s="35" t="n"/>
      <c r="O46" s="4" t="n"/>
      <c r="P46" s="36" t="n"/>
      <c r="Q46" s="36" t="n"/>
      <c r="R46" s="38" t="n"/>
      <c r="S46" s="37">
        <f>IF(A46="","",IFERROR(Q46*(1+R46),0))</f>
        <v/>
      </c>
      <c r="T46" s="36" t="n"/>
      <c r="U46" s="37">
        <f>IF(A46="","",MAX(0,S46-V46))</f>
        <v/>
      </c>
      <c r="V46" s="36" t="n"/>
      <c r="W46" s="37">
        <f>IF(A46="","",MAX(0,U46-T46))</f>
        <v/>
      </c>
      <c r="X46" s="4" t="n"/>
      <c r="Y46" s="35" t="n"/>
      <c r="Z46" s="35" t="n"/>
      <c r="AA46" s="4" t="n"/>
      <c r="AB46" s="37">
        <f>IF(A46="","",MAX(0,H46-I46-J46))</f>
        <v/>
      </c>
      <c r="AC46" s="39">
        <f>IF(A46="","",IFERROR(W46/H46,0))</f>
        <v/>
      </c>
      <c r="AD46" s="10">
        <f>IF(A46="","",IF(W46&gt;H46,"Prüfung erforderlich","OK"))</f>
        <v/>
      </c>
    </row>
    <row r="47" ht="32" customHeight="1">
      <c r="A47" s="4" t="n"/>
      <c r="B47" s="4" t="n"/>
      <c r="C47" s="4" t="n"/>
      <c r="D47" s="4" t="n"/>
      <c r="E47" s="35" t="n"/>
      <c r="F47" s="35" t="n"/>
      <c r="G47" s="35" t="n"/>
      <c r="H47" s="36" t="n"/>
      <c r="I47" s="36" t="n"/>
      <c r="J47" s="37">
        <f>IF(A47="","",MIN(MAX(0,H47-I47),W47))</f>
        <v/>
      </c>
      <c r="K47" s="4" t="n"/>
      <c r="L47" s="4" t="n"/>
      <c r="M47" s="4" t="n"/>
      <c r="N47" s="35" t="n"/>
      <c r="O47" s="4" t="n"/>
      <c r="P47" s="36" t="n"/>
      <c r="Q47" s="36" t="n"/>
      <c r="R47" s="38" t="n"/>
      <c r="S47" s="37">
        <f>IF(A47="","",IFERROR(Q47*(1+R47),0))</f>
        <v/>
      </c>
      <c r="T47" s="36" t="n"/>
      <c r="U47" s="37">
        <f>IF(A47="","",MAX(0,S47-V47))</f>
        <v/>
      </c>
      <c r="V47" s="36" t="n"/>
      <c r="W47" s="37">
        <f>IF(A47="","",MAX(0,U47-T47))</f>
        <v/>
      </c>
      <c r="X47" s="4" t="n"/>
      <c r="Y47" s="35" t="n"/>
      <c r="Z47" s="35" t="n"/>
      <c r="AA47" s="4" t="n"/>
      <c r="AB47" s="37">
        <f>IF(A47="","",MAX(0,H47-I47-J47))</f>
        <v/>
      </c>
      <c r="AC47" s="39">
        <f>IF(A47="","",IFERROR(W47/H47,0))</f>
        <v/>
      </c>
      <c r="AD47" s="10">
        <f>IF(A47="","",IF(W47&gt;H47,"Prüfung erforderlich","OK"))</f>
        <v/>
      </c>
    </row>
    <row r="48" ht="32" customHeight="1">
      <c r="A48" s="4" t="n"/>
      <c r="B48" s="4" t="n"/>
      <c r="C48" s="4" t="n"/>
      <c r="D48" s="4" t="n"/>
      <c r="E48" s="35" t="n"/>
      <c r="F48" s="35" t="n"/>
      <c r="G48" s="35" t="n"/>
      <c r="H48" s="36" t="n"/>
      <c r="I48" s="36" t="n"/>
      <c r="J48" s="37">
        <f>IF(A48="","",MIN(MAX(0,H48-I48),W48))</f>
        <v/>
      </c>
      <c r="K48" s="4" t="n"/>
      <c r="L48" s="4" t="n"/>
      <c r="M48" s="4" t="n"/>
      <c r="N48" s="35" t="n"/>
      <c r="O48" s="4" t="n"/>
      <c r="P48" s="36" t="n"/>
      <c r="Q48" s="36" t="n"/>
      <c r="R48" s="38" t="n"/>
      <c r="S48" s="37">
        <f>IF(A48="","",IFERROR(Q48*(1+R48),0))</f>
        <v/>
      </c>
      <c r="T48" s="36" t="n"/>
      <c r="U48" s="37">
        <f>IF(A48="","",MAX(0,S48-V48))</f>
        <v/>
      </c>
      <c r="V48" s="36" t="n"/>
      <c r="W48" s="37">
        <f>IF(A48="","",MAX(0,U48-T48))</f>
        <v/>
      </c>
      <c r="X48" s="4" t="n"/>
      <c r="Y48" s="35" t="n"/>
      <c r="Z48" s="35" t="n"/>
      <c r="AA48" s="4" t="n"/>
      <c r="AB48" s="37">
        <f>IF(A48="","",MAX(0,H48-I48-J48))</f>
        <v/>
      </c>
      <c r="AC48" s="39">
        <f>IF(A48="","",IFERROR(W48/H48,0))</f>
        <v/>
      </c>
      <c r="AD48" s="10">
        <f>IF(A48="","",IF(W48&gt;H48,"Prüfung erforderlich","OK"))</f>
        <v/>
      </c>
    </row>
    <row r="49" ht="32" customHeight="1">
      <c r="A49" s="4" t="n"/>
      <c r="B49" s="4" t="n"/>
      <c r="C49" s="4" t="n"/>
      <c r="D49" s="4" t="n"/>
      <c r="E49" s="35" t="n"/>
      <c r="F49" s="35" t="n"/>
      <c r="G49" s="35" t="n"/>
      <c r="H49" s="36" t="n"/>
      <c r="I49" s="36" t="n"/>
      <c r="J49" s="37">
        <f>IF(A49="","",MIN(MAX(0,H49-I49),W49))</f>
        <v/>
      </c>
      <c r="K49" s="4" t="n"/>
      <c r="L49" s="4" t="n"/>
      <c r="M49" s="4" t="n"/>
      <c r="N49" s="35" t="n"/>
      <c r="O49" s="4" t="n"/>
      <c r="P49" s="36" t="n"/>
      <c r="Q49" s="36" t="n"/>
      <c r="R49" s="38" t="n"/>
      <c r="S49" s="37">
        <f>IF(A49="","",IFERROR(Q49*(1+R49),0))</f>
        <v/>
      </c>
      <c r="T49" s="36" t="n"/>
      <c r="U49" s="37">
        <f>IF(A49="","",MAX(0,S49-V49))</f>
        <v/>
      </c>
      <c r="V49" s="36" t="n"/>
      <c r="W49" s="37">
        <f>IF(A49="","",MAX(0,U49-T49))</f>
        <v/>
      </c>
      <c r="X49" s="4" t="n"/>
      <c r="Y49" s="35" t="n"/>
      <c r="Z49" s="35" t="n"/>
      <c r="AA49" s="4" t="n"/>
      <c r="AB49" s="37">
        <f>IF(A49="","",MAX(0,H49-I49-J49))</f>
        <v/>
      </c>
      <c r="AC49" s="39">
        <f>IF(A49="","",IFERROR(W49/H49,0))</f>
        <v/>
      </c>
      <c r="AD49" s="10">
        <f>IF(A49="","",IF(W49&gt;H49,"Prüfung erforderlich","OK"))</f>
        <v/>
      </c>
    </row>
    <row r="50" ht="32" customHeight="1">
      <c r="A50" s="4" t="n"/>
      <c r="B50" s="4" t="n"/>
      <c r="C50" s="4" t="n"/>
      <c r="D50" s="4" t="n"/>
      <c r="E50" s="35" t="n"/>
      <c r="F50" s="35" t="n"/>
      <c r="G50" s="35" t="n"/>
      <c r="H50" s="36" t="n"/>
      <c r="I50" s="36" t="n"/>
      <c r="J50" s="37">
        <f>IF(A50="","",MIN(MAX(0,H50-I50),W50))</f>
        <v/>
      </c>
      <c r="K50" s="4" t="n"/>
      <c r="L50" s="4" t="n"/>
      <c r="M50" s="4" t="n"/>
      <c r="N50" s="35" t="n"/>
      <c r="O50" s="4" t="n"/>
      <c r="P50" s="36" t="n"/>
      <c r="Q50" s="36" t="n"/>
      <c r="R50" s="38" t="n"/>
      <c r="S50" s="37">
        <f>IF(A50="","",IFERROR(Q50*(1+R50),0))</f>
        <v/>
      </c>
      <c r="T50" s="36" t="n"/>
      <c r="U50" s="37">
        <f>IF(A50="","",MAX(0,S50-V50))</f>
        <v/>
      </c>
      <c r="V50" s="36" t="n"/>
      <c r="W50" s="37">
        <f>IF(A50="","",MAX(0,U50-T50))</f>
        <v/>
      </c>
      <c r="X50" s="4" t="n"/>
      <c r="Y50" s="35" t="n"/>
      <c r="Z50" s="35" t="n"/>
      <c r="AA50" s="4" t="n"/>
      <c r="AB50" s="37">
        <f>IF(A50="","",MAX(0,H50-I50-J50))</f>
        <v/>
      </c>
      <c r="AC50" s="39">
        <f>IF(A50="","",IFERROR(W50/H50,0))</f>
        <v/>
      </c>
      <c r="AD50" s="10">
        <f>IF(A50="","",IF(W50&gt;H50,"Prüfung erforderlich","OK"))</f>
        <v/>
      </c>
    </row>
    <row r="51" ht="32" customHeight="1">
      <c r="A51" s="4" t="n"/>
      <c r="B51" s="4" t="n"/>
      <c r="C51" s="4" t="n"/>
      <c r="D51" s="4" t="n"/>
      <c r="E51" s="35" t="n"/>
      <c r="F51" s="35" t="n"/>
      <c r="G51" s="35" t="n"/>
      <c r="H51" s="36" t="n"/>
      <c r="I51" s="36" t="n"/>
      <c r="J51" s="37">
        <f>IF(A51="","",MIN(MAX(0,H51-I51),W51))</f>
        <v/>
      </c>
      <c r="K51" s="4" t="n"/>
      <c r="L51" s="4" t="n"/>
      <c r="M51" s="4" t="n"/>
      <c r="N51" s="35" t="n"/>
      <c r="O51" s="4" t="n"/>
      <c r="P51" s="36" t="n"/>
      <c r="Q51" s="36" t="n"/>
      <c r="R51" s="38" t="n"/>
      <c r="S51" s="37">
        <f>IF(A51="","",IFERROR(Q51*(1+R51),0))</f>
        <v/>
      </c>
      <c r="T51" s="36" t="n"/>
      <c r="U51" s="37">
        <f>IF(A51="","",MAX(0,S51-V51))</f>
        <v/>
      </c>
      <c r="V51" s="36" t="n"/>
      <c r="W51" s="37">
        <f>IF(A51="","",MAX(0,U51-T51))</f>
        <v/>
      </c>
      <c r="X51" s="4" t="n"/>
      <c r="Y51" s="35" t="n"/>
      <c r="Z51" s="35" t="n"/>
      <c r="AA51" s="4" t="n"/>
      <c r="AB51" s="37">
        <f>IF(A51="","",MAX(0,H51-I51-J51))</f>
        <v/>
      </c>
      <c r="AC51" s="39">
        <f>IF(A51="","",IFERROR(W51/H51,0))</f>
        <v/>
      </c>
      <c r="AD51" s="10">
        <f>IF(A51="","",IF(W51&gt;H51,"Prüfung erforderlich","OK"))</f>
        <v/>
      </c>
    </row>
    <row r="52" ht="32" customHeight="1">
      <c r="A52" s="4" t="n"/>
      <c r="B52" s="4" t="n"/>
      <c r="C52" s="4" t="n"/>
      <c r="D52" s="4" t="n"/>
      <c r="E52" s="35" t="n"/>
      <c r="F52" s="35" t="n"/>
      <c r="G52" s="35" t="n"/>
      <c r="H52" s="36" t="n"/>
      <c r="I52" s="36" t="n"/>
      <c r="J52" s="37">
        <f>IF(A52="","",MIN(MAX(0,H52-I52),W52))</f>
        <v/>
      </c>
      <c r="K52" s="4" t="n"/>
      <c r="L52" s="4" t="n"/>
      <c r="M52" s="4" t="n"/>
      <c r="N52" s="35" t="n"/>
      <c r="O52" s="4" t="n"/>
      <c r="P52" s="36" t="n"/>
      <c r="Q52" s="36" t="n"/>
      <c r="R52" s="38" t="n"/>
      <c r="S52" s="37">
        <f>IF(A52="","",IFERROR(Q52*(1+R52),0))</f>
        <v/>
      </c>
      <c r="T52" s="36" t="n"/>
      <c r="U52" s="37">
        <f>IF(A52="","",MAX(0,S52-V52))</f>
        <v/>
      </c>
      <c r="V52" s="36" t="n"/>
      <c r="W52" s="37">
        <f>IF(A52="","",MAX(0,U52-T52))</f>
        <v/>
      </c>
      <c r="X52" s="4" t="n"/>
      <c r="Y52" s="35" t="n"/>
      <c r="Z52" s="35" t="n"/>
      <c r="AA52" s="4" t="n"/>
      <c r="AB52" s="37">
        <f>IF(A52="","",MAX(0,H52-I52-J52))</f>
        <v/>
      </c>
      <c r="AC52" s="39">
        <f>IF(A52="","",IFERROR(W52/H52,0))</f>
        <v/>
      </c>
      <c r="AD52" s="10">
        <f>IF(A52="","",IF(W52&gt;H52,"Prüfung erforderlich","OK"))</f>
        <v/>
      </c>
    </row>
    <row r="53" ht="32" customHeight="1">
      <c r="A53" s="4" t="n"/>
      <c r="B53" s="4" t="n"/>
      <c r="C53" s="4" t="n"/>
      <c r="D53" s="4" t="n"/>
      <c r="E53" s="35" t="n"/>
      <c r="F53" s="35" t="n"/>
      <c r="G53" s="35" t="n"/>
      <c r="H53" s="36" t="n"/>
      <c r="I53" s="36" t="n"/>
      <c r="J53" s="37">
        <f>IF(A53="","",MIN(MAX(0,H53-I53),W53))</f>
        <v/>
      </c>
      <c r="K53" s="4" t="n"/>
      <c r="L53" s="4" t="n"/>
      <c r="M53" s="4" t="n"/>
      <c r="N53" s="35" t="n"/>
      <c r="O53" s="4" t="n"/>
      <c r="P53" s="36" t="n"/>
      <c r="Q53" s="36" t="n"/>
      <c r="R53" s="38" t="n"/>
      <c r="S53" s="37">
        <f>IF(A53="","",IFERROR(Q53*(1+R53),0))</f>
        <v/>
      </c>
      <c r="T53" s="36" t="n"/>
      <c r="U53" s="37">
        <f>IF(A53="","",MAX(0,S53-V53))</f>
        <v/>
      </c>
      <c r="V53" s="36" t="n"/>
      <c r="W53" s="37">
        <f>IF(A53="","",MAX(0,U53-T53))</f>
        <v/>
      </c>
      <c r="X53" s="4" t="n"/>
      <c r="Y53" s="35" t="n"/>
      <c r="Z53" s="35" t="n"/>
      <c r="AA53" s="4" t="n"/>
      <c r="AB53" s="37">
        <f>IF(A53="","",MAX(0,H53-I53-J53))</f>
        <v/>
      </c>
      <c r="AC53" s="39">
        <f>IF(A53="","",IFERROR(W53/H53,0))</f>
        <v/>
      </c>
      <c r="AD53" s="10">
        <f>IF(A53="","",IF(W53&gt;H53,"Prüfung erforderlich","OK"))</f>
        <v/>
      </c>
    </row>
    <row r="54" ht="32" customHeight="1">
      <c r="A54" s="4" t="n"/>
      <c r="B54" s="4" t="n"/>
      <c r="C54" s="4" t="n"/>
      <c r="D54" s="4" t="n"/>
      <c r="E54" s="35" t="n"/>
      <c r="F54" s="35" t="n"/>
      <c r="G54" s="35" t="n"/>
      <c r="H54" s="36" t="n"/>
      <c r="I54" s="36" t="n"/>
      <c r="J54" s="37">
        <f>IF(A54="","",MIN(MAX(0,H54-I54),W54))</f>
        <v/>
      </c>
      <c r="K54" s="4" t="n"/>
      <c r="L54" s="4" t="n"/>
      <c r="M54" s="4" t="n"/>
      <c r="N54" s="35" t="n"/>
      <c r="O54" s="4" t="n"/>
      <c r="P54" s="36" t="n"/>
      <c r="Q54" s="36" t="n"/>
      <c r="R54" s="38" t="n"/>
      <c r="S54" s="37">
        <f>IF(A54="","",IFERROR(Q54*(1+R54),0))</f>
        <v/>
      </c>
      <c r="T54" s="36" t="n"/>
      <c r="U54" s="37">
        <f>IF(A54="","",MAX(0,S54-V54))</f>
        <v/>
      </c>
      <c r="V54" s="36" t="n"/>
      <c r="W54" s="37">
        <f>IF(A54="","",MAX(0,U54-T54))</f>
        <v/>
      </c>
      <c r="X54" s="4" t="n"/>
      <c r="Y54" s="35" t="n"/>
      <c r="Z54" s="35" t="n"/>
      <c r="AA54" s="4" t="n"/>
      <c r="AB54" s="37">
        <f>IF(A54="","",MAX(0,H54-I54-J54))</f>
        <v/>
      </c>
      <c r="AC54" s="39">
        <f>IF(A54="","",IFERROR(W54/H54,0))</f>
        <v/>
      </c>
      <c r="AD54" s="10">
        <f>IF(A54="","",IF(W54&gt;H54,"Prüfung erforderlich","OK"))</f>
        <v/>
      </c>
    </row>
    <row r="55" ht="32" customHeight="1">
      <c r="A55" s="4" t="n"/>
      <c r="B55" s="4" t="n"/>
      <c r="C55" s="4" t="n"/>
      <c r="D55" s="4" t="n"/>
      <c r="E55" s="35" t="n"/>
      <c r="F55" s="35" t="n"/>
      <c r="G55" s="35" t="n"/>
      <c r="H55" s="36" t="n"/>
      <c r="I55" s="36" t="n"/>
      <c r="J55" s="37">
        <f>IF(A55="","",MIN(MAX(0,H55-I55),W55))</f>
        <v/>
      </c>
      <c r="K55" s="4" t="n"/>
      <c r="L55" s="4" t="n"/>
      <c r="M55" s="4" t="n"/>
      <c r="N55" s="35" t="n"/>
      <c r="O55" s="4" t="n"/>
      <c r="P55" s="36" t="n"/>
      <c r="Q55" s="36" t="n"/>
      <c r="R55" s="38" t="n"/>
      <c r="S55" s="37">
        <f>IF(A55="","",IFERROR(Q55*(1+R55),0))</f>
        <v/>
      </c>
      <c r="T55" s="36" t="n"/>
      <c r="U55" s="37">
        <f>IF(A55="","",MAX(0,S55-V55))</f>
        <v/>
      </c>
      <c r="V55" s="36" t="n"/>
      <c r="W55" s="37">
        <f>IF(A55="","",MAX(0,U55-T55))</f>
        <v/>
      </c>
      <c r="X55" s="4" t="n"/>
      <c r="Y55" s="35" t="n"/>
      <c r="Z55" s="35" t="n"/>
      <c r="AA55" s="4" t="n"/>
      <c r="AB55" s="37">
        <f>IF(A55="","",MAX(0,H55-I55-J55))</f>
        <v/>
      </c>
      <c r="AC55" s="39">
        <f>IF(A55="","",IFERROR(W55/H55,0))</f>
        <v/>
      </c>
      <c r="AD55" s="10">
        <f>IF(A55="","",IF(W55&gt;H55,"Prüfung erforderlich","OK"))</f>
        <v/>
      </c>
    </row>
    <row r="56" ht="32" customHeight="1">
      <c r="A56" s="4" t="n"/>
      <c r="B56" s="4" t="n"/>
      <c r="C56" s="4" t="n"/>
      <c r="D56" s="4" t="n"/>
      <c r="E56" s="35" t="n"/>
      <c r="F56" s="35" t="n"/>
      <c r="G56" s="35" t="n"/>
      <c r="H56" s="36" t="n"/>
      <c r="I56" s="36" t="n"/>
      <c r="J56" s="37">
        <f>IF(A56="","",MIN(MAX(0,H56-I56),W56))</f>
        <v/>
      </c>
      <c r="K56" s="4" t="n"/>
      <c r="L56" s="4" t="n"/>
      <c r="M56" s="4" t="n"/>
      <c r="N56" s="35" t="n"/>
      <c r="O56" s="4" t="n"/>
      <c r="P56" s="36" t="n"/>
      <c r="Q56" s="36" t="n"/>
      <c r="R56" s="38" t="n"/>
      <c r="S56" s="37">
        <f>IF(A56="","",IFERROR(Q56*(1+R56),0))</f>
        <v/>
      </c>
      <c r="T56" s="36" t="n"/>
      <c r="U56" s="37">
        <f>IF(A56="","",MAX(0,S56-V56))</f>
        <v/>
      </c>
      <c r="V56" s="36" t="n"/>
      <c r="W56" s="37">
        <f>IF(A56="","",MAX(0,U56-T56))</f>
        <v/>
      </c>
      <c r="X56" s="4" t="n"/>
      <c r="Y56" s="35" t="n"/>
      <c r="Z56" s="35" t="n"/>
      <c r="AA56" s="4" t="n"/>
      <c r="AB56" s="37">
        <f>IF(A56="","",MAX(0,H56-I56-J56))</f>
        <v/>
      </c>
      <c r="AC56" s="39">
        <f>IF(A56="","",IFERROR(W56/H56,0))</f>
        <v/>
      </c>
      <c r="AD56" s="10">
        <f>IF(A56="","",IF(W56&gt;H56,"Prüfung erforderlich","OK"))</f>
        <v/>
      </c>
    </row>
    <row r="57" ht="32" customHeight="1">
      <c r="A57" s="4" t="n"/>
      <c r="B57" s="4" t="n"/>
      <c r="C57" s="4" t="n"/>
      <c r="D57" s="4" t="n"/>
      <c r="E57" s="35" t="n"/>
      <c r="F57" s="35" t="n"/>
      <c r="G57" s="35" t="n"/>
      <c r="H57" s="36" t="n"/>
      <c r="I57" s="36" t="n"/>
      <c r="J57" s="37">
        <f>IF(A57="","",MIN(MAX(0,H57-I57),W57))</f>
        <v/>
      </c>
      <c r="K57" s="4" t="n"/>
      <c r="L57" s="4" t="n"/>
      <c r="M57" s="4" t="n"/>
      <c r="N57" s="35" t="n"/>
      <c r="O57" s="4" t="n"/>
      <c r="P57" s="36" t="n"/>
      <c r="Q57" s="36" t="n"/>
      <c r="R57" s="38" t="n"/>
      <c r="S57" s="37">
        <f>IF(A57="","",IFERROR(Q57*(1+R57),0))</f>
        <v/>
      </c>
      <c r="T57" s="36" t="n"/>
      <c r="U57" s="37">
        <f>IF(A57="","",MAX(0,S57-V57))</f>
        <v/>
      </c>
      <c r="V57" s="36" t="n"/>
      <c r="W57" s="37">
        <f>IF(A57="","",MAX(0,U57-T57))</f>
        <v/>
      </c>
      <c r="X57" s="4" t="n"/>
      <c r="Y57" s="35" t="n"/>
      <c r="Z57" s="35" t="n"/>
      <c r="AA57" s="4" t="n"/>
      <c r="AB57" s="37">
        <f>IF(A57="","",MAX(0,H57-I57-J57))</f>
        <v/>
      </c>
      <c r="AC57" s="39">
        <f>IF(A57="","",IFERROR(W57/H57,0))</f>
        <v/>
      </c>
      <c r="AD57" s="10">
        <f>IF(A57="","",IF(W57&gt;H57,"Prüfung erforderlich","OK"))</f>
        <v/>
      </c>
    </row>
    <row r="58" ht="32" customHeight="1">
      <c r="A58" s="4" t="n"/>
      <c r="B58" s="4" t="n"/>
      <c r="C58" s="4" t="n"/>
      <c r="D58" s="4" t="n"/>
      <c r="E58" s="35" t="n"/>
      <c r="F58" s="35" t="n"/>
      <c r="G58" s="35" t="n"/>
      <c r="H58" s="36" t="n"/>
      <c r="I58" s="36" t="n"/>
      <c r="J58" s="37">
        <f>IF(A58="","",MIN(MAX(0,H58-I58),W58))</f>
        <v/>
      </c>
      <c r="K58" s="4" t="n"/>
      <c r="L58" s="4" t="n"/>
      <c r="M58" s="4" t="n"/>
      <c r="N58" s="35" t="n"/>
      <c r="O58" s="4" t="n"/>
      <c r="P58" s="36" t="n"/>
      <c r="Q58" s="36" t="n"/>
      <c r="R58" s="38" t="n"/>
      <c r="S58" s="37">
        <f>IF(A58="","",IFERROR(Q58*(1+R58),0))</f>
        <v/>
      </c>
      <c r="T58" s="36" t="n"/>
      <c r="U58" s="37">
        <f>IF(A58="","",MAX(0,S58-V58))</f>
        <v/>
      </c>
      <c r="V58" s="36" t="n"/>
      <c r="W58" s="37">
        <f>IF(A58="","",MAX(0,U58-T58))</f>
        <v/>
      </c>
      <c r="X58" s="4" t="n"/>
      <c r="Y58" s="35" t="n"/>
      <c r="Z58" s="35" t="n"/>
      <c r="AA58" s="4" t="n"/>
      <c r="AB58" s="37">
        <f>IF(A58="","",MAX(0,H58-I58-J58))</f>
        <v/>
      </c>
      <c r="AC58" s="39">
        <f>IF(A58="","",IFERROR(W58/H58,0))</f>
        <v/>
      </c>
      <c r="AD58" s="10">
        <f>IF(A58="","",IF(W58&gt;H58,"Prüfung erforderlich","OK"))</f>
        <v/>
      </c>
    </row>
    <row r="59" ht="32" customHeight="1">
      <c r="A59" s="4" t="n"/>
      <c r="B59" s="4" t="n"/>
      <c r="C59" s="4" t="n"/>
      <c r="D59" s="4" t="n"/>
      <c r="E59" s="35" t="n"/>
      <c r="F59" s="35" t="n"/>
      <c r="G59" s="35" t="n"/>
      <c r="H59" s="36" t="n"/>
      <c r="I59" s="36" t="n"/>
      <c r="J59" s="37">
        <f>IF(A59="","",MIN(MAX(0,H59-I59),W59))</f>
        <v/>
      </c>
      <c r="K59" s="4" t="n"/>
      <c r="L59" s="4" t="n"/>
      <c r="M59" s="4" t="n"/>
      <c r="N59" s="35" t="n"/>
      <c r="O59" s="4" t="n"/>
      <c r="P59" s="36" t="n"/>
      <c r="Q59" s="36" t="n"/>
      <c r="R59" s="38" t="n"/>
      <c r="S59" s="37">
        <f>IF(A59="","",IFERROR(Q59*(1+R59),0))</f>
        <v/>
      </c>
      <c r="T59" s="36" t="n"/>
      <c r="U59" s="37">
        <f>IF(A59="","",MAX(0,S59-V59))</f>
        <v/>
      </c>
      <c r="V59" s="36" t="n"/>
      <c r="W59" s="37">
        <f>IF(A59="","",MAX(0,U59-T59))</f>
        <v/>
      </c>
      <c r="X59" s="4" t="n"/>
      <c r="Y59" s="35" t="n"/>
      <c r="Z59" s="35" t="n"/>
      <c r="AA59" s="4" t="n"/>
      <c r="AB59" s="37">
        <f>IF(A59="","",MAX(0,H59-I59-J59))</f>
        <v/>
      </c>
      <c r="AC59" s="39">
        <f>IF(A59="","",IFERROR(W59/H59,0))</f>
        <v/>
      </c>
      <c r="AD59" s="10">
        <f>IF(A59="","",IF(W59&gt;H59,"Prüfung erforderlich","OK"))</f>
        <v/>
      </c>
    </row>
    <row r="60" ht="32" customHeight="1">
      <c r="A60" s="4" t="n"/>
      <c r="B60" s="4" t="n"/>
      <c r="C60" s="4" t="n"/>
      <c r="D60" s="4" t="n"/>
      <c r="E60" s="35" t="n"/>
      <c r="F60" s="35" t="n"/>
      <c r="G60" s="35" t="n"/>
      <c r="H60" s="36" t="n"/>
      <c r="I60" s="36" t="n"/>
      <c r="J60" s="37">
        <f>IF(A60="","",MIN(MAX(0,H60-I60),W60))</f>
        <v/>
      </c>
      <c r="K60" s="4" t="n"/>
      <c r="L60" s="4" t="n"/>
      <c r="M60" s="4" t="n"/>
      <c r="N60" s="35" t="n"/>
      <c r="O60" s="4" t="n"/>
      <c r="P60" s="36" t="n"/>
      <c r="Q60" s="36" t="n"/>
      <c r="R60" s="38" t="n"/>
      <c r="S60" s="37">
        <f>IF(A60="","",IFERROR(Q60*(1+R60),0))</f>
        <v/>
      </c>
      <c r="T60" s="36" t="n"/>
      <c r="U60" s="37">
        <f>IF(A60="","",MAX(0,S60-V60))</f>
        <v/>
      </c>
      <c r="V60" s="36" t="n"/>
      <c r="W60" s="37">
        <f>IF(A60="","",MAX(0,U60-T60))</f>
        <v/>
      </c>
      <c r="X60" s="4" t="n"/>
      <c r="Y60" s="35" t="n"/>
      <c r="Z60" s="35" t="n"/>
      <c r="AA60" s="4" t="n"/>
      <c r="AB60" s="37">
        <f>IF(A60="","",MAX(0,H60-I60-J60))</f>
        <v/>
      </c>
      <c r="AC60" s="39">
        <f>IF(A60="","",IFERROR(W60/H60,0))</f>
        <v/>
      </c>
      <c r="AD60" s="10">
        <f>IF(A60="","",IF(W60&gt;H60,"Prüfung erforderlich","OK"))</f>
        <v/>
      </c>
    </row>
    <row r="61" ht="32" customHeight="1">
      <c r="A61" s="4" t="n"/>
      <c r="B61" s="4" t="n"/>
      <c r="C61" s="4" t="n"/>
      <c r="D61" s="4" t="n"/>
      <c r="E61" s="35" t="n"/>
      <c r="F61" s="35" t="n"/>
      <c r="G61" s="35" t="n"/>
      <c r="H61" s="36" t="n"/>
      <c r="I61" s="36" t="n"/>
      <c r="J61" s="37">
        <f>IF(A61="","",MIN(MAX(0,H61-I61),W61))</f>
        <v/>
      </c>
      <c r="K61" s="4" t="n"/>
      <c r="L61" s="4" t="n"/>
      <c r="M61" s="4" t="n"/>
      <c r="N61" s="35" t="n"/>
      <c r="O61" s="4" t="n"/>
      <c r="P61" s="36" t="n"/>
      <c r="Q61" s="36" t="n"/>
      <c r="R61" s="38" t="n"/>
      <c r="S61" s="37">
        <f>IF(A61="","",IFERROR(Q61*(1+R61),0))</f>
        <v/>
      </c>
      <c r="T61" s="36" t="n"/>
      <c r="U61" s="37">
        <f>IF(A61="","",MAX(0,S61-V61))</f>
        <v/>
      </c>
      <c r="V61" s="36" t="n"/>
      <c r="W61" s="37">
        <f>IF(A61="","",MAX(0,U61-T61))</f>
        <v/>
      </c>
      <c r="X61" s="4" t="n"/>
      <c r="Y61" s="35" t="n"/>
      <c r="Z61" s="35" t="n"/>
      <c r="AA61" s="4" t="n"/>
      <c r="AB61" s="37">
        <f>IF(A61="","",MAX(0,H61-I61-J61))</f>
        <v/>
      </c>
      <c r="AC61" s="39">
        <f>IF(A61="","",IFERROR(W61/H61,0))</f>
        <v/>
      </c>
      <c r="AD61" s="10">
        <f>IF(A61="","",IF(W61&gt;H61,"Prüfung erforderlich","OK"))</f>
        <v/>
      </c>
    </row>
    <row r="62" ht="32" customHeight="1">
      <c r="A62" s="4" t="n"/>
      <c r="B62" s="4" t="n"/>
      <c r="C62" s="4" t="n"/>
      <c r="D62" s="4" t="n"/>
      <c r="E62" s="35" t="n"/>
      <c r="F62" s="35" t="n"/>
      <c r="G62" s="35" t="n"/>
      <c r="H62" s="36" t="n"/>
      <c r="I62" s="36" t="n"/>
      <c r="J62" s="37">
        <f>IF(A62="","",MIN(MAX(0,H62-I62),W62))</f>
        <v/>
      </c>
      <c r="K62" s="4" t="n"/>
      <c r="L62" s="4" t="n"/>
      <c r="M62" s="4" t="n"/>
      <c r="N62" s="35" t="n"/>
      <c r="O62" s="4" t="n"/>
      <c r="P62" s="36" t="n"/>
      <c r="Q62" s="36" t="n"/>
      <c r="R62" s="38" t="n"/>
      <c r="S62" s="37">
        <f>IF(A62="","",IFERROR(Q62*(1+R62),0))</f>
        <v/>
      </c>
      <c r="T62" s="36" t="n"/>
      <c r="U62" s="37">
        <f>IF(A62="","",MAX(0,S62-V62))</f>
        <v/>
      </c>
      <c r="V62" s="36" t="n"/>
      <c r="W62" s="37">
        <f>IF(A62="","",MAX(0,U62-T62))</f>
        <v/>
      </c>
      <c r="X62" s="4" t="n"/>
      <c r="Y62" s="35" t="n"/>
      <c r="Z62" s="35" t="n"/>
      <c r="AA62" s="4" t="n"/>
      <c r="AB62" s="37">
        <f>IF(A62="","",MAX(0,H62-I62-J62))</f>
        <v/>
      </c>
      <c r="AC62" s="39">
        <f>IF(A62="","",IFERROR(W62/H62,0))</f>
        <v/>
      </c>
      <c r="AD62" s="10">
        <f>IF(A62="","",IF(W62&gt;H62,"Prüfung erforderlich","OK"))</f>
        <v/>
      </c>
    </row>
    <row r="63" ht="32" customHeight="1">
      <c r="A63" s="4" t="n"/>
      <c r="B63" s="4" t="n"/>
      <c r="C63" s="4" t="n"/>
      <c r="D63" s="4" t="n"/>
      <c r="E63" s="35" t="n"/>
      <c r="F63" s="35" t="n"/>
      <c r="G63" s="35" t="n"/>
      <c r="H63" s="36" t="n"/>
      <c r="I63" s="36" t="n"/>
      <c r="J63" s="37">
        <f>IF(A63="","",MIN(MAX(0,H63-I63),W63))</f>
        <v/>
      </c>
      <c r="K63" s="4" t="n"/>
      <c r="L63" s="4" t="n"/>
      <c r="M63" s="4" t="n"/>
      <c r="N63" s="35" t="n"/>
      <c r="O63" s="4" t="n"/>
      <c r="P63" s="36" t="n"/>
      <c r="Q63" s="36" t="n"/>
      <c r="R63" s="38" t="n"/>
      <c r="S63" s="37">
        <f>IF(A63="","",IFERROR(Q63*(1+R63),0))</f>
        <v/>
      </c>
      <c r="T63" s="36" t="n"/>
      <c r="U63" s="37">
        <f>IF(A63="","",MAX(0,S63-V63))</f>
        <v/>
      </c>
      <c r="V63" s="36" t="n"/>
      <c r="W63" s="37">
        <f>IF(A63="","",MAX(0,U63-T63))</f>
        <v/>
      </c>
      <c r="X63" s="4" t="n"/>
      <c r="Y63" s="35" t="n"/>
      <c r="Z63" s="35" t="n"/>
      <c r="AA63" s="4" t="n"/>
      <c r="AB63" s="37">
        <f>IF(A63="","",MAX(0,H63-I63-J63))</f>
        <v/>
      </c>
      <c r="AC63" s="39">
        <f>IF(A63="","",IFERROR(W63/H63,0))</f>
        <v/>
      </c>
      <c r="AD63" s="10">
        <f>IF(A63="","",IF(W63&gt;H63,"Prüfung erforderlich","OK"))</f>
        <v/>
      </c>
    </row>
    <row r="64" ht="32" customHeight="1">
      <c r="A64" s="4" t="n"/>
      <c r="B64" s="4" t="n"/>
      <c r="C64" s="4" t="n"/>
      <c r="D64" s="4" t="n"/>
      <c r="E64" s="35" t="n"/>
      <c r="F64" s="35" t="n"/>
      <c r="G64" s="35" t="n"/>
      <c r="H64" s="36" t="n"/>
      <c r="I64" s="36" t="n"/>
      <c r="J64" s="37">
        <f>IF(A64="","",MIN(MAX(0,H64-I64),W64))</f>
        <v/>
      </c>
      <c r="K64" s="4" t="n"/>
      <c r="L64" s="4" t="n"/>
      <c r="M64" s="4" t="n"/>
      <c r="N64" s="35" t="n"/>
      <c r="O64" s="4" t="n"/>
      <c r="P64" s="36" t="n"/>
      <c r="Q64" s="36" t="n"/>
      <c r="R64" s="38" t="n"/>
      <c r="S64" s="37">
        <f>IF(A64="","",IFERROR(Q64*(1+R64),0))</f>
        <v/>
      </c>
      <c r="T64" s="36" t="n"/>
      <c r="U64" s="37">
        <f>IF(A64="","",MAX(0,S64-V64))</f>
        <v/>
      </c>
      <c r="V64" s="36" t="n"/>
      <c r="W64" s="37">
        <f>IF(A64="","",MAX(0,U64-T64))</f>
        <v/>
      </c>
      <c r="X64" s="4" t="n"/>
      <c r="Y64" s="35" t="n"/>
      <c r="Z64" s="35" t="n"/>
      <c r="AA64" s="4" t="n"/>
      <c r="AB64" s="37">
        <f>IF(A64="","",MAX(0,H64-I64-J64))</f>
        <v/>
      </c>
      <c r="AC64" s="39">
        <f>IF(A64="","",IFERROR(W64/H64,0))</f>
        <v/>
      </c>
      <c r="AD64" s="10">
        <f>IF(A64="","",IF(W64&gt;H64,"Prüfung erforderlich","OK"))</f>
        <v/>
      </c>
    </row>
    <row r="65" ht="32" customHeight="1">
      <c r="A65" s="4" t="n"/>
      <c r="B65" s="4" t="n"/>
      <c r="C65" s="4" t="n"/>
      <c r="D65" s="4" t="n"/>
      <c r="E65" s="35" t="n"/>
      <c r="F65" s="35" t="n"/>
      <c r="G65" s="35" t="n"/>
      <c r="H65" s="36" t="n"/>
      <c r="I65" s="36" t="n"/>
      <c r="J65" s="37">
        <f>IF(A65="","",MIN(MAX(0,H65-I65),W65))</f>
        <v/>
      </c>
      <c r="K65" s="4" t="n"/>
      <c r="L65" s="4" t="n"/>
      <c r="M65" s="4" t="n"/>
      <c r="N65" s="35" t="n"/>
      <c r="O65" s="4" t="n"/>
      <c r="P65" s="36" t="n"/>
      <c r="Q65" s="36" t="n"/>
      <c r="R65" s="38" t="n"/>
      <c r="S65" s="37">
        <f>IF(A65="","",IFERROR(Q65*(1+R65),0))</f>
        <v/>
      </c>
      <c r="T65" s="36" t="n"/>
      <c r="U65" s="37">
        <f>IF(A65="","",MAX(0,S65-V65))</f>
        <v/>
      </c>
      <c r="V65" s="36" t="n"/>
      <c r="W65" s="37">
        <f>IF(A65="","",MAX(0,U65-T65))</f>
        <v/>
      </c>
      <c r="X65" s="4" t="n"/>
      <c r="Y65" s="35" t="n"/>
      <c r="Z65" s="35" t="n"/>
      <c r="AA65" s="4" t="n"/>
      <c r="AB65" s="37">
        <f>IF(A65="","",MAX(0,H65-I65-J65))</f>
        <v/>
      </c>
      <c r="AC65" s="39">
        <f>IF(A65="","",IFERROR(W65/H65,0))</f>
        <v/>
      </c>
      <c r="AD65" s="10">
        <f>IF(A65="","",IF(W65&gt;H65,"Prüfung erforderlich","OK"))</f>
        <v/>
      </c>
    </row>
    <row r="66" ht="32" customHeight="1">
      <c r="A66" s="4" t="n"/>
      <c r="B66" s="4" t="n"/>
      <c r="C66" s="4" t="n"/>
      <c r="D66" s="4" t="n"/>
      <c r="E66" s="35" t="n"/>
      <c r="F66" s="35" t="n"/>
      <c r="G66" s="35" t="n"/>
      <c r="H66" s="36" t="n"/>
      <c r="I66" s="36" t="n"/>
      <c r="J66" s="37">
        <f>IF(A66="","",MIN(MAX(0,H66-I66),W66))</f>
        <v/>
      </c>
      <c r="K66" s="4" t="n"/>
      <c r="L66" s="4" t="n"/>
      <c r="M66" s="4" t="n"/>
      <c r="N66" s="35" t="n"/>
      <c r="O66" s="4" t="n"/>
      <c r="P66" s="36" t="n"/>
      <c r="Q66" s="36" t="n"/>
      <c r="R66" s="38" t="n"/>
      <c r="S66" s="37">
        <f>IF(A66="","",IFERROR(Q66*(1+R66),0))</f>
        <v/>
      </c>
      <c r="T66" s="36" t="n"/>
      <c r="U66" s="37">
        <f>IF(A66="","",MAX(0,S66-V66))</f>
        <v/>
      </c>
      <c r="V66" s="36" t="n"/>
      <c r="W66" s="37">
        <f>IF(A66="","",MAX(0,U66-T66))</f>
        <v/>
      </c>
      <c r="X66" s="4" t="n"/>
      <c r="Y66" s="35" t="n"/>
      <c r="Z66" s="35" t="n"/>
      <c r="AA66" s="4" t="n"/>
      <c r="AB66" s="37">
        <f>IF(A66="","",MAX(0,H66-I66-J66))</f>
        <v/>
      </c>
      <c r="AC66" s="39">
        <f>IF(A66="","",IFERROR(W66/H66,0))</f>
        <v/>
      </c>
      <c r="AD66" s="10">
        <f>IF(A66="","",IF(W66&gt;H66,"Prüfung erforderlich","OK"))</f>
        <v/>
      </c>
    </row>
    <row r="67" ht="32" customHeight="1">
      <c r="A67" s="4" t="n"/>
      <c r="B67" s="4" t="n"/>
      <c r="C67" s="4" t="n"/>
      <c r="D67" s="4" t="n"/>
      <c r="E67" s="35" t="n"/>
      <c r="F67" s="35" t="n"/>
      <c r="G67" s="35" t="n"/>
      <c r="H67" s="36" t="n"/>
      <c r="I67" s="36" t="n"/>
      <c r="J67" s="37">
        <f>IF(A67="","",MIN(MAX(0,H67-I67),W67))</f>
        <v/>
      </c>
      <c r="K67" s="4" t="n"/>
      <c r="L67" s="4" t="n"/>
      <c r="M67" s="4" t="n"/>
      <c r="N67" s="35" t="n"/>
      <c r="O67" s="4" t="n"/>
      <c r="P67" s="36" t="n"/>
      <c r="Q67" s="36" t="n"/>
      <c r="R67" s="38" t="n"/>
      <c r="S67" s="37">
        <f>IF(A67="","",IFERROR(Q67*(1+R67),0))</f>
        <v/>
      </c>
      <c r="T67" s="36" t="n"/>
      <c r="U67" s="37">
        <f>IF(A67="","",MAX(0,S67-V67))</f>
        <v/>
      </c>
      <c r="V67" s="36" t="n"/>
      <c r="W67" s="37">
        <f>IF(A67="","",MAX(0,U67-T67))</f>
        <v/>
      </c>
      <c r="X67" s="4" t="n"/>
      <c r="Y67" s="35" t="n"/>
      <c r="Z67" s="35" t="n"/>
      <c r="AA67" s="4" t="n"/>
      <c r="AB67" s="37">
        <f>IF(A67="","",MAX(0,H67-I67-J67))</f>
        <v/>
      </c>
      <c r="AC67" s="39">
        <f>IF(A67="","",IFERROR(W67/H67,0))</f>
        <v/>
      </c>
      <c r="AD67" s="10">
        <f>IF(A67="","",IF(W67&gt;H67,"Prüfung erforderlich","OK"))</f>
        <v/>
      </c>
    </row>
    <row r="68" ht="32" customHeight="1">
      <c r="A68" s="4" t="n"/>
      <c r="B68" s="4" t="n"/>
      <c r="C68" s="4" t="n"/>
      <c r="D68" s="4" t="n"/>
      <c r="E68" s="35" t="n"/>
      <c r="F68" s="35" t="n"/>
      <c r="G68" s="35" t="n"/>
      <c r="H68" s="36" t="n"/>
      <c r="I68" s="36" t="n"/>
      <c r="J68" s="37">
        <f>IF(A68="","",MIN(MAX(0,H68-I68),W68))</f>
        <v/>
      </c>
      <c r="K68" s="4" t="n"/>
      <c r="L68" s="4" t="n"/>
      <c r="M68" s="4" t="n"/>
      <c r="N68" s="35" t="n"/>
      <c r="O68" s="4" t="n"/>
      <c r="P68" s="36" t="n"/>
      <c r="Q68" s="36" t="n"/>
      <c r="R68" s="38" t="n"/>
      <c r="S68" s="37">
        <f>IF(A68="","",IFERROR(Q68*(1+R68),0))</f>
        <v/>
      </c>
      <c r="T68" s="36" t="n"/>
      <c r="U68" s="37">
        <f>IF(A68="","",MAX(0,S68-V68))</f>
        <v/>
      </c>
      <c r="V68" s="36" t="n"/>
      <c r="W68" s="37">
        <f>IF(A68="","",MAX(0,U68-T68))</f>
        <v/>
      </c>
      <c r="X68" s="4" t="n"/>
      <c r="Y68" s="35" t="n"/>
      <c r="Z68" s="35" t="n"/>
      <c r="AA68" s="4" t="n"/>
      <c r="AB68" s="37">
        <f>IF(A68="","",MAX(0,H68-I68-J68))</f>
        <v/>
      </c>
      <c r="AC68" s="39">
        <f>IF(A68="","",IFERROR(W68/H68,0))</f>
        <v/>
      </c>
      <c r="AD68" s="10">
        <f>IF(A68="","",IF(W68&gt;H68,"Prüfung erforderlich","OK"))</f>
        <v/>
      </c>
    </row>
    <row r="69" ht="32" customHeight="1">
      <c r="A69" s="4" t="n"/>
      <c r="B69" s="4" t="n"/>
      <c r="C69" s="4" t="n"/>
      <c r="D69" s="4" t="n"/>
      <c r="E69" s="35" t="n"/>
      <c r="F69" s="35" t="n"/>
      <c r="G69" s="35" t="n"/>
      <c r="H69" s="36" t="n"/>
      <c r="I69" s="36" t="n"/>
      <c r="J69" s="37">
        <f>IF(A69="","",MIN(MAX(0,H69-I69),W69))</f>
        <v/>
      </c>
      <c r="K69" s="4" t="n"/>
      <c r="L69" s="4" t="n"/>
      <c r="M69" s="4" t="n"/>
      <c r="N69" s="35" t="n"/>
      <c r="O69" s="4" t="n"/>
      <c r="P69" s="36" t="n"/>
      <c r="Q69" s="36" t="n"/>
      <c r="R69" s="38" t="n"/>
      <c r="S69" s="37">
        <f>IF(A69="","",IFERROR(Q69*(1+R69),0))</f>
        <v/>
      </c>
      <c r="T69" s="36" t="n"/>
      <c r="U69" s="37">
        <f>IF(A69="","",MAX(0,S69-V69))</f>
        <v/>
      </c>
      <c r="V69" s="36" t="n"/>
      <c r="W69" s="37">
        <f>IF(A69="","",MAX(0,U69-T69))</f>
        <v/>
      </c>
      <c r="X69" s="4" t="n"/>
      <c r="Y69" s="35" t="n"/>
      <c r="Z69" s="35" t="n"/>
      <c r="AA69" s="4" t="n"/>
      <c r="AB69" s="37">
        <f>IF(A69="","",MAX(0,H69-I69-J69))</f>
        <v/>
      </c>
      <c r="AC69" s="39">
        <f>IF(A69="","",IFERROR(W69/H69,0))</f>
        <v/>
      </c>
      <c r="AD69" s="10">
        <f>IF(A69="","",IF(W69&gt;H69,"Prüfung erforderlich","OK"))</f>
        <v/>
      </c>
    </row>
    <row r="70" ht="32" customHeight="1">
      <c r="A70" s="4" t="n"/>
      <c r="B70" s="4" t="n"/>
      <c r="C70" s="4" t="n"/>
      <c r="D70" s="4" t="n"/>
      <c r="E70" s="35" t="n"/>
      <c r="F70" s="35" t="n"/>
      <c r="G70" s="35" t="n"/>
      <c r="H70" s="36" t="n"/>
      <c r="I70" s="36" t="n"/>
      <c r="J70" s="37">
        <f>IF(A70="","",MIN(MAX(0,H70-I70),W70))</f>
        <v/>
      </c>
      <c r="K70" s="4" t="n"/>
      <c r="L70" s="4" t="n"/>
      <c r="M70" s="4" t="n"/>
      <c r="N70" s="35" t="n"/>
      <c r="O70" s="4" t="n"/>
      <c r="P70" s="36" t="n"/>
      <c r="Q70" s="36" t="n"/>
      <c r="R70" s="38" t="n"/>
      <c r="S70" s="37">
        <f>IF(A70="","",IFERROR(Q70*(1+R70),0))</f>
        <v/>
      </c>
      <c r="T70" s="36" t="n"/>
      <c r="U70" s="37">
        <f>IF(A70="","",MAX(0,S70-V70))</f>
        <v/>
      </c>
      <c r="V70" s="36" t="n"/>
      <c r="W70" s="37">
        <f>IF(A70="","",MAX(0,U70-T70))</f>
        <v/>
      </c>
      <c r="X70" s="4" t="n"/>
      <c r="Y70" s="35" t="n"/>
      <c r="Z70" s="35" t="n"/>
      <c r="AA70" s="4" t="n"/>
      <c r="AB70" s="37">
        <f>IF(A70="","",MAX(0,H70-I70-J70))</f>
        <v/>
      </c>
      <c r="AC70" s="39">
        <f>IF(A70="","",IFERROR(W70/H70,0))</f>
        <v/>
      </c>
      <c r="AD70" s="10">
        <f>IF(A70="","",IF(W70&gt;H70,"Prüfung erforderlich","OK"))</f>
        <v/>
      </c>
    </row>
    <row r="71" ht="32" customHeight="1">
      <c r="A71" s="4" t="n"/>
      <c r="B71" s="4" t="n"/>
      <c r="C71" s="4" t="n"/>
      <c r="D71" s="4" t="n"/>
      <c r="E71" s="35" t="n"/>
      <c r="F71" s="35" t="n"/>
      <c r="G71" s="35" t="n"/>
      <c r="H71" s="36" t="n"/>
      <c r="I71" s="36" t="n"/>
      <c r="J71" s="37">
        <f>IF(A71="","",MIN(MAX(0,H71-I71),W71))</f>
        <v/>
      </c>
      <c r="K71" s="4" t="n"/>
      <c r="L71" s="4" t="n"/>
      <c r="M71" s="4" t="n"/>
      <c r="N71" s="35" t="n"/>
      <c r="O71" s="4" t="n"/>
      <c r="P71" s="36" t="n"/>
      <c r="Q71" s="36" t="n"/>
      <c r="R71" s="38" t="n"/>
      <c r="S71" s="37">
        <f>IF(A71="","",IFERROR(Q71*(1+R71),0))</f>
        <v/>
      </c>
      <c r="T71" s="36" t="n"/>
      <c r="U71" s="37">
        <f>IF(A71="","",MAX(0,S71-V71))</f>
        <v/>
      </c>
      <c r="V71" s="36" t="n"/>
      <c r="W71" s="37">
        <f>IF(A71="","",MAX(0,U71-T71))</f>
        <v/>
      </c>
      <c r="X71" s="4" t="n"/>
      <c r="Y71" s="35" t="n"/>
      <c r="Z71" s="35" t="n"/>
      <c r="AA71" s="4" t="n"/>
      <c r="AB71" s="37">
        <f>IF(A71="","",MAX(0,H71-I71-J71))</f>
        <v/>
      </c>
      <c r="AC71" s="39">
        <f>IF(A71="","",IFERROR(W71/H71,0))</f>
        <v/>
      </c>
      <c r="AD71" s="10">
        <f>IF(A71="","",IF(W71&gt;H71,"Prüfung erforderlich","OK"))</f>
        <v/>
      </c>
    </row>
    <row r="72" ht="32" customHeight="1">
      <c r="A72" s="4" t="n"/>
      <c r="B72" s="4" t="n"/>
      <c r="C72" s="4" t="n"/>
      <c r="D72" s="4" t="n"/>
      <c r="E72" s="35" t="n"/>
      <c r="F72" s="35" t="n"/>
      <c r="G72" s="35" t="n"/>
      <c r="H72" s="36" t="n"/>
      <c r="I72" s="36" t="n"/>
      <c r="J72" s="37">
        <f>IF(A72="","",MIN(MAX(0,H72-I72),W72))</f>
        <v/>
      </c>
      <c r="K72" s="4" t="n"/>
      <c r="L72" s="4" t="n"/>
      <c r="M72" s="4" t="n"/>
      <c r="N72" s="35" t="n"/>
      <c r="O72" s="4" t="n"/>
      <c r="P72" s="36" t="n"/>
      <c r="Q72" s="36" t="n"/>
      <c r="R72" s="38" t="n"/>
      <c r="S72" s="37">
        <f>IF(A72="","",IFERROR(Q72*(1+R72),0))</f>
        <v/>
      </c>
      <c r="T72" s="36" t="n"/>
      <c r="U72" s="37">
        <f>IF(A72="","",MAX(0,S72-V72))</f>
        <v/>
      </c>
      <c r="V72" s="36" t="n"/>
      <c r="W72" s="37">
        <f>IF(A72="","",MAX(0,U72-T72))</f>
        <v/>
      </c>
      <c r="X72" s="4" t="n"/>
      <c r="Y72" s="35" t="n"/>
      <c r="Z72" s="35" t="n"/>
      <c r="AA72" s="4" t="n"/>
      <c r="AB72" s="37">
        <f>IF(A72="","",MAX(0,H72-I72-J72))</f>
        <v/>
      </c>
      <c r="AC72" s="39">
        <f>IF(A72="","",IFERROR(W72/H72,0))</f>
        <v/>
      </c>
      <c r="AD72" s="10">
        <f>IF(A72="","",IF(W72&gt;H72,"Prüfung erforderlich","OK"))</f>
        <v/>
      </c>
    </row>
    <row r="73" ht="32" customHeight="1">
      <c r="A73" s="4" t="n"/>
      <c r="B73" s="4" t="n"/>
      <c r="C73" s="4" t="n"/>
      <c r="D73" s="4" t="n"/>
      <c r="E73" s="35" t="n"/>
      <c r="F73" s="35" t="n"/>
      <c r="G73" s="35" t="n"/>
      <c r="H73" s="36" t="n"/>
      <c r="I73" s="36" t="n"/>
      <c r="J73" s="37">
        <f>IF(A73="","",MIN(MAX(0,H73-I73),W73))</f>
        <v/>
      </c>
      <c r="K73" s="4" t="n"/>
      <c r="L73" s="4" t="n"/>
      <c r="M73" s="4" t="n"/>
      <c r="N73" s="35" t="n"/>
      <c r="O73" s="4" t="n"/>
      <c r="P73" s="36" t="n"/>
      <c r="Q73" s="36" t="n"/>
      <c r="R73" s="38" t="n"/>
      <c r="S73" s="37">
        <f>IF(A73="","",IFERROR(Q73*(1+R73),0))</f>
        <v/>
      </c>
      <c r="T73" s="36" t="n"/>
      <c r="U73" s="37">
        <f>IF(A73="","",MAX(0,S73-V73))</f>
        <v/>
      </c>
      <c r="V73" s="36" t="n"/>
      <c r="W73" s="37">
        <f>IF(A73="","",MAX(0,U73-T73))</f>
        <v/>
      </c>
      <c r="X73" s="4" t="n"/>
      <c r="Y73" s="35" t="n"/>
      <c r="Z73" s="35" t="n"/>
      <c r="AA73" s="4" t="n"/>
      <c r="AB73" s="37">
        <f>IF(A73="","",MAX(0,H73-I73-J73))</f>
        <v/>
      </c>
      <c r="AC73" s="39">
        <f>IF(A73="","",IFERROR(W73/H73,0))</f>
        <v/>
      </c>
      <c r="AD73" s="10">
        <f>IF(A73="","",IF(W73&gt;H73,"Prüfung erforderlich","OK"))</f>
        <v/>
      </c>
    </row>
    <row r="74" ht="32" customHeight="1">
      <c r="A74" s="4" t="n"/>
      <c r="B74" s="4" t="n"/>
      <c r="C74" s="4" t="n"/>
      <c r="D74" s="4" t="n"/>
      <c r="E74" s="35" t="n"/>
      <c r="F74" s="35" t="n"/>
      <c r="G74" s="35" t="n"/>
      <c r="H74" s="36" t="n"/>
      <c r="I74" s="36" t="n"/>
      <c r="J74" s="37">
        <f>IF(A74="","",MIN(MAX(0,H74-I74),W74))</f>
        <v/>
      </c>
      <c r="K74" s="4" t="n"/>
      <c r="L74" s="4" t="n"/>
      <c r="M74" s="4" t="n"/>
      <c r="N74" s="35" t="n"/>
      <c r="O74" s="4" t="n"/>
      <c r="P74" s="36" t="n"/>
      <c r="Q74" s="36" t="n"/>
      <c r="R74" s="38" t="n"/>
      <c r="S74" s="37">
        <f>IF(A74="","",IFERROR(Q74*(1+R74),0))</f>
        <v/>
      </c>
      <c r="T74" s="36" t="n"/>
      <c r="U74" s="37">
        <f>IF(A74="","",MAX(0,S74-V74))</f>
        <v/>
      </c>
      <c r="V74" s="36" t="n"/>
      <c r="W74" s="37">
        <f>IF(A74="","",MAX(0,U74-T74))</f>
        <v/>
      </c>
      <c r="X74" s="4" t="n"/>
      <c r="Y74" s="35" t="n"/>
      <c r="Z74" s="35" t="n"/>
      <c r="AA74" s="4" t="n"/>
      <c r="AB74" s="37">
        <f>IF(A74="","",MAX(0,H74-I74-J74))</f>
        <v/>
      </c>
      <c r="AC74" s="39">
        <f>IF(A74="","",IFERROR(W74/H74,0))</f>
        <v/>
      </c>
      <c r="AD74" s="10">
        <f>IF(A74="","",IF(W74&gt;H74,"Prüfung erforderlich","OK"))</f>
        <v/>
      </c>
    </row>
    <row r="75" ht="32" customHeight="1">
      <c r="A75" s="4" t="n"/>
      <c r="B75" s="4" t="n"/>
      <c r="C75" s="4" t="n"/>
      <c r="D75" s="4" t="n"/>
      <c r="E75" s="35" t="n"/>
      <c r="F75" s="35" t="n"/>
      <c r="G75" s="35" t="n"/>
      <c r="H75" s="36" t="n"/>
      <c r="I75" s="36" t="n"/>
      <c r="J75" s="37">
        <f>IF(A75="","",MIN(MAX(0,H75-I75),W75))</f>
        <v/>
      </c>
      <c r="K75" s="4" t="n"/>
      <c r="L75" s="4" t="n"/>
      <c r="M75" s="4" t="n"/>
      <c r="N75" s="35" t="n"/>
      <c r="O75" s="4" t="n"/>
      <c r="P75" s="36" t="n"/>
      <c r="Q75" s="36" t="n"/>
      <c r="R75" s="38" t="n"/>
      <c r="S75" s="37">
        <f>IF(A75="","",IFERROR(Q75*(1+R75),0))</f>
        <v/>
      </c>
      <c r="T75" s="36" t="n"/>
      <c r="U75" s="37">
        <f>IF(A75="","",MAX(0,S75-V75))</f>
        <v/>
      </c>
      <c r="V75" s="36" t="n"/>
      <c r="W75" s="37">
        <f>IF(A75="","",MAX(0,U75-T75))</f>
        <v/>
      </c>
      <c r="X75" s="4" t="n"/>
      <c r="Y75" s="35" t="n"/>
      <c r="Z75" s="35" t="n"/>
      <c r="AA75" s="4" t="n"/>
      <c r="AB75" s="37">
        <f>IF(A75="","",MAX(0,H75-I75-J75))</f>
        <v/>
      </c>
      <c r="AC75" s="39">
        <f>IF(A75="","",IFERROR(W75/H75,0))</f>
        <v/>
      </c>
      <c r="AD75" s="10">
        <f>IF(A75="","",IF(W75&gt;H75,"Prüfung erforderlich","OK"))</f>
        <v/>
      </c>
    </row>
    <row r="76" ht="32" customHeight="1">
      <c r="A76" s="4" t="n"/>
      <c r="B76" s="4" t="n"/>
      <c r="C76" s="4" t="n"/>
      <c r="D76" s="4" t="n"/>
      <c r="E76" s="35" t="n"/>
      <c r="F76" s="35" t="n"/>
      <c r="G76" s="35" t="n"/>
      <c r="H76" s="36" t="n"/>
      <c r="I76" s="36" t="n"/>
      <c r="J76" s="37">
        <f>IF(A76="","",MIN(MAX(0,H76-I76),W76))</f>
        <v/>
      </c>
      <c r="K76" s="4" t="n"/>
      <c r="L76" s="4" t="n"/>
      <c r="M76" s="4" t="n"/>
      <c r="N76" s="35" t="n"/>
      <c r="O76" s="4" t="n"/>
      <c r="P76" s="36" t="n"/>
      <c r="Q76" s="36" t="n"/>
      <c r="R76" s="38" t="n"/>
      <c r="S76" s="37">
        <f>IF(A76="","",IFERROR(Q76*(1+R76),0))</f>
        <v/>
      </c>
      <c r="T76" s="36" t="n"/>
      <c r="U76" s="37">
        <f>IF(A76="","",MAX(0,S76-V76))</f>
        <v/>
      </c>
      <c r="V76" s="36" t="n"/>
      <c r="W76" s="37">
        <f>IF(A76="","",MAX(0,U76-T76))</f>
        <v/>
      </c>
      <c r="X76" s="4" t="n"/>
      <c r="Y76" s="35" t="n"/>
      <c r="Z76" s="35" t="n"/>
      <c r="AA76" s="4" t="n"/>
      <c r="AB76" s="37">
        <f>IF(A76="","",MAX(0,H76-I76-J76))</f>
        <v/>
      </c>
      <c r="AC76" s="39">
        <f>IF(A76="","",IFERROR(W76/H76,0))</f>
        <v/>
      </c>
      <c r="AD76" s="10">
        <f>IF(A76="","",IF(W76&gt;H76,"Prüfung erforderlich","OK"))</f>
        <v/>
      </c>
    </row>
    <row r="77" ht="32" customHeight="1">
      <c r="A77" s="4" t="n"/>
      <c r="B77" s="4" t="n"/>
      <c r="C77" s="4" t="n"/>
      <c r="D77" s="4" t="n"/>
      <c r="E77" s="35" t="n"/>
      <c r="F77" s="35" t="n"/>
      <c r="G77" s="35" t="n"/>
      <c r="H77" s="36" t="n"/>
      <c r="I77" s="36" t="n"/>
      <c r="J77" s="37">
        <f>IF(A77="","",MIN(MAX(0,H77-I77),W77))</f>
        <v/>
      </c>
      <c r="K77" s="4" t="n"/>
      <c r="L77" s="4" t="n"/>
      <c r="M77" s="4" t="n"/>
      <c r="N77" s="35" t="n"/>
      <c r="O77" s="4" t="n"/>
      <c r="P77" s="36" t="n"/>
      <c r="Q77" s="36" t="n"/>
      <c r="R77" s="38" t="n"/>
      <c r="S77" s="37">
        <f>IF(A77="","",IFERROR(Q77*(1+R77),0))</f>
        <v/>
      </c>
      <c r="T77" s="36" t="n"/>
      <c r="U77" s="37">
        <f>IF(A77="","",MAX(0,S77-V77))</f>
        <v/>
      </c>
      <c r="V77" s="36" t="n"/>
      <c r="W77" s="37">
        <f>IF(A77="","",MAX(0,U77-T77))</f>
        <v/>
      </c>
      <c r="X77" s="4" t="n"/>
      <c r="Y77" s="35" t="n"/>
      <c r="Z77" s="35" t="n"/>
      <c r="AA77" s="4" t="n"/>
      <c r="AB77" s="37">
        <f>IF(A77="","",MAX(0,H77-I77-J77))</f>
        <v/>
      </c>
      <c r="AC77" s="39">
        <f>IF(A77="","",IFERROR(W77/H77,0))</f>
        <v/>
      </c>
      <c r="AD77" s="10">
        <f>IF(A77="","",IF(W77&gt;H77,"Prüfung erforderlich","OK"))</f>
        <v/>
      </c>
    </row>
    <row r="78" ht="32" customHeight="1">
      <c r="A78" s="4" t="n"/>
      <c r="B78" s="4" t="n"/>
      <c r="C78" s="4" t="n"/>
      <c r="D78" s="4" t="n"/>
      <c r="E78" s="35" t="n"/>
      <c r="F78" s="35" t="n"/>
      <c r="G78" s="35" t="n"/>
      <c r="H78" s="36" t="n"/>
      <c r="I78" s="36" t="n"/>
      <c r="J78" s="37">
        <f>IF(A78="","",MIN(MAX(0,H78-I78),W78))</f>
        <v/>
      </c>
      <c r="K78" s="4" t="n"/>
      <c r="L78" s="4" t="n"/>
      <c r="M78" s="4" t="n"/>
      <c r="N78" s="35" t="n"/>
      <c r="O78" s="4" t="n"/>
      <c r="P78" s="36" t="n"/>
      <c r="Q78" s="36" t="n"/>
      <c r="R78" s="38" t="n"/>
      <c r="S78" s="37">
        <f>IF(A78="","",IFERROR(Q78*(1+R78),0))</f>
        <v/>
      </c>
      <c r="T78" s="36" t="n"/>
      <c r="U78" s="37">
        <f>IF(A78="","",MAX(0,S78-V78))</f>
        <v/>
      </c>
      <c r="V78" s="36" t="n"/>
      <c r="W78" s="37">
        <f>IF(A78="","",MAX(0,U78-T78))</f>
        <v/>
      </c>
      <c r="X78" s="4" t="n"/>
      <c r="Y78" s="35" t="n"/>
      <c r="Z78" s="35" t="n"/>
      <c r="AA78" s="4" t="n"/>
      <c r="AB78" s="37">
        <f>IF(A78="","",MAX(0,H78-I78-J78))</f>
        <v/>
      </c>
      <c r="AC78" s="39">
        <f>IF(A78="","",IFERROR(W78/H78,0))</f>
        <v/>
      </c>
      <c r="AD78" s="10">
        <f>IF(A78="","",IF(W78&gt;H78,"Prüfung erforderlich","OK"))</f>
        <v/>
      </c>
    </row>
    <row r="79" ht="32" customHeight="1">
      <c r="A79" s="4" t="n"/>
      <c r="B79" s="4" t="n"/>
      <c r="C79" s="4" t="n"/>
      <c r="D79" s="4" t="n"/>
      <c r="E79" s="35" t="n"/>
      <c r="F79" s="35" t="n"/>
      <c r="G79" s="35" t="n"/>
      <c r="H79" s="36" t="n"/>
      <c r="I79" s="36" t="n"/>
      <c r="J79" s="37">
        <f>IF(A79="","",MIN(MAX(0,H79-I79),W79))</f>
        <v/>
      </c>
      <c r="K79" s="4" t="n"/>
      <c r="L79" s="4" t="n"/>
      <c r="M79" s="4" t="n"/>
      <c r="N79" s="35" t="n"/>
      <c r="O79" s="4" t="n"/>
      <c r="P79" s="36" t="n"/>
      <c r="Q79" s="36" t="n"/>
      <c r="R79" s="38" t="n"/>
      <c r="S79" s="37">
        <f>IF(A79="","",IFERROR(Q79*(1+R79),0))</f>
        <v/>
      </c>
      <c r="T79" s="36" t="n"/>
      <c r="U79" s="37">
        <f>IF(A79="","",MAX(0,S79-V79))</f>
        <v/>
      </c>
      <c r="V79" s="36" t="n"/>
      <c r="W79" s="37">
        <f>IF(A79="","",MAX(0,U79-T79))</f>
        <v/>
      </c>
      <c r="X79" s="4" t="n"/>
      <c r="Y79" s="35" t="n"/>
      <c r="Z79" s="35" t="n"/>
      <c r="AA79" s="4" t="n"/>
      <c r="AB79" s="37">
        <f>IF(A79="","",MAX(0,H79-I79-J79))</f>
        <v/>
      </c>
      <c r="AC79" s="39">
        <f>IF(A79="","",IFERROR(W79/H79,0))</f>
        <v/>
      </c>
      <c r="AD79" s="10">
        <f>IF(A79="","",IF(W79&gt;H79,"Prüfung erforderlich","OK"))</f>
        <v/>
      </c>
    </row>
    <row r="80" ht="32" customHeight="1">
      <c r="A80" s="4" t="n"/>
      <c r="B80" s="4" t="n"/>
      <c r="C80" s="4" t="n"/>
      <c r="D80" s="4" t="n"/>
      <c r="E80" s="35" t="n"/>
      <c r="F80" s="35" t="n"/>
      <c r="G80" s="35" t="n"/>
      <c r="H80" s="36" t="n"/>
      <c r="I80" s="36" t="n"/>
      <c r="J80" s="37">
        <f>IF(A80="","",MIN(MAX(0,H80-I80),W80))</f>
        <v/>
      </c>
      <c r="K80" s="4" t="n"/>
      <c r="L80" s="4" t="n"/>
      <c r="M80" s="4" t="n"/>
      <c r="N80" s="35" t="n"/>
      <c r="O80" s="4" t="n"/>
      <c r="P80" s="36" t="n"/>
      <c r="Q80" s="36" t="n"/>
      <c r="R80" s="38" t="n"/>
      <c r="S80" s="37">
        <f>IF(A80="","",IFERROR(Q80*(1+R80),0))</f>
        <v/>
      </c>
      <c r="T80" s="36" t="n"/>
      <c r="U80" s="37">
        <f>IF(A80="","",MAX(0,S80-V80))</f>
        <v/>
      </c>
      <c r="V80" s="36" t="n"/>
      <c r="W80" s="37">
        <f>IF(A80="","",MAX(0,U80-T80))</f>
        <v/>
      </c>
      <c r="X80" s="4" t="n"/>
      <c r="Y80" s="35" t="n"/>
      <c r="Z80" s="35" t="n"/>
      <c r="AA80" s="4" t="n"/>
      <c r="AB80" s="37">
        <f>IF(A80="","",MAX(0,H80-I80-J80))</f>
        <v/>
      </c>
      <c r="AC80" s="39">
        <f>IF(A80="","",IFERROR(W80/H80,0))</f>
        <v/>
      </c>
      <c r="AD80" s="10">
        <f>IF(A80="","",IF(W80&gt;H80,"Prüfung erforderlich","OK"))</f>
        <v/>
      </c>
    </row>
    <row r="81" ht="32" customHeight="1">
      <c r="A81" s="4" t="n"/>
      <c r="B81" s="4" t="n"/>
      <c r="C81" s="4" t="n"/>
      <c r="D81" s="4" t="n"/>
      <c r="E81" s="35" t="n"/>
      <c r="F81" s="35" t="n"/>
      <c r="G81" s="35" t="n"/>
      <c r="H81" s="36" t="n"/>
      <c r="I81" s="36" t="n"/>
      <c r="J81" s="37">
        <f>IF(A81="","",MIN(MAX(0,H81-I81),W81))</f>
        <v/>
      </c>
      <c r="K81" s="4" t="n"/>
      <c r="L81" s="4" t="n"/>
      <c r="M81" s="4" t="n"/>
      <c r="N81" s="35" t="n"/>
      <c r="O81" s="4" t="n"/>
      <c r="P81" s="36" t="n"/>
      <c r="Q81" s="36" t="n"/>
      <c r="R81" s="38" t="n"/>
      <c r="S81" s="37">
        <f>IF(A81="","",IFERROR(Q81*(1+R81),0))</f>
        <v/>
      </c>
      <c r="T81" s="36" t="n"/>
      <c r="U81" s="37">
        <f>IF(A81="","",MAX(0,S81-V81))</f>
        <v/>
      </c>
      <c r="V81" s="36" t="n"/>
      <c r="W81" s="37">
        <f>IF(A81="","",MAX(0,U81-T81))</f>
        <v/>
      </c>
      <c r="X81" s="4" t="n"/>
      <c r="Y81" s="35" t="n"/>
      <c r="Z81" s="35" t="n"/>
      <c r="AA81" s="4" t="n"/>
      <c r="AB81" s="37">
        <f>IF(A81="","",MAX(0,H81-I81-J81))</f>
        <v/>
      </c>
      <c r="AC81" s="39">
        <f>IF(A81="","",IFERROR(W81/H81,0))</f>
        <v/>
      </c>
      <c r="AD81" s="10">
        <f>IF(A81="","",IF(W81&gt;H81,"Prüfung erforderlich","OK"))</f>
        <v/>
      </c>
    </row>
    <row r="82" ht="32" customHeight="1">
      <c r="A82" s="4" t="n"/>
      <c r="B82" s="4" t="n"/>
      <c r="C82" s="4" t="n"/>
      <c r="D82" s="4" t="n"/>
      <c r="E82" s="35" t="n"/>
      <c r="F82" s="35" t="n"/>
      <c r="G82" s="35" t="n"/>
      <c r="H82" s="36" t="n"/>
      <c r="I82" s="36" t="n"/>
      <c r="J82" s="37">
        <f>IF(A82="","",MIN(MAX(0,H82-I82),W82))</f>
        <v/>
      </c>
      <c r="K82" s="4" t="n"/>
      <c r="L82" s="4" t="n"/>
      <c r="M82" s="4" t="n"/>
      <c r="N82" s="35" t="n"/>
      <c r="O82" s="4" t="n"/>
      <c r="P82" s="36" t="n"/>
      <c r="Q82" s="36" t="n"/>
      <c r="R82" s="38" t="n"/>
      <c r="S82" s="37">
        <f>IF(A82="","",IFERROR(Q82*(1+R82),0))</f>
        <v/>
      </c>
      <c r="T82" s="36" t="n"/>
      <c r="U82" s="37">
        <f>IF(A82="","",MAX(0,S82-V82))</f>
        <v/>
      </c>
      <c r="V82" s="36" t="n"/>
      <c r="W82" s="37">
        <f>IF(A82="","",MAX(0,U82-T82))</f>
        <v/>
      </c>
      <c r="X82" s="4" t="n"/>
      <c r="Y82" s="35" t="n"/>
      <c r="Z82" s="35" t="n"/>
      <c r="AA82" s="4" t="n"/>
      <c r="AB82" s="37">
        <f>IF(A82="","",MAX(0,H82-I82-J82))</f>
        <v/>
      </c>
      <c r="AC82" s="39">
        <f>IF(A82="","",IFERROR(W82/H82,0))</f>
        <v/>
      </c>
      <c r="AD82" s="10">
        <f>IF(A82="","",IF(W82&gt;H82,"Prüfung erforderlich","OK"))</f>
        <v/>
      </c>
    </row>
    <row r="83" ht="32" customHeight="1">
      <c r="A83" s="4" t="n"/>
      <c r="B83" s="4" t="n"/>
      <c r="C83" s="4" t="n"/>
      <c r="D83" s="4" t="n"/>
      <c r="E83" s="35" t="n"/>
      <c r="F83" s="35" t="n"/>
      <c r="G83" s="35" t="n"/>
      <c r="H83" s="36" t="n"/>
      <c r="I83" s="36" t="n"/>
      <c r="J83" s="37">
        <f>IF(A83="","",MIN(MAX(0,H83-I83),W83))</f>
        <v/>
      </c>
      <c r="K83" s="4" t="n"/>
      <c r="L83" s="4" t="n"/>
      <c r="M83" s="4" t="n"/>
      <c r="N83" s="35" t="n"/>
      <c r="O83" s="4" t="n"/>
      <c r="P83" s="36" t="n"/>
      <c r="Q83" s="36" t="n"/>
      <c r="R83" s="38" t="n"/>
      <c r="S83" s="37">
        <f>IF(A83="","",IFERROR(Q83*(1+R83),0))</f>
        <v/>
      </c>
      <c r="T83" s="36" t="n"/>
      <c r="U83" s="37">
        <f>IF(A83="","",MAX(0,S83-V83))</f>
        <v/>
      </c>
      <c r="V83" s="36" t="n"/>
      <c r="W83" s="37">
        <f>IF(A83="","",MAX(0,U83-T83))</f>
        <v/>
      </c>
      <c r="X83" s="4" t="n"/>
      <c r="Y83" s="35" t="n"/>
      <c r="Z83" s="35" t="n"/>
      <c r="AA83" s="4" t="n"/>
      <c r="AB83" s="37">
        <f>IF(A83="","",MAX(0,H83-I83-J83))</f>
        <v/>
      </c>
      <c r="AC83" s="39">
        <f>IF(A83="","",IFERROR(W83/H83,0))</f>
        <v/>
      </c>
      <c r="AD83" s="10">
        <f>IF(A83="","",IF(W83&gt;H83,"Prüfung erforderlich","OK"))</f>
        <v/>
      </c>
    </row>
    <row r="84" ht="32" customHeight="1">
      <c r="A84" s="4" t="n"/>
      <c r="B84" s="4" t="n"/>
      <c r="C84" s="4" t="n"/>
      <c r="D84" s="4" t="n"/>
      <c r="E84" s="35" t="n"/>
      <c r="F84" s="35" t="n"/>
      <c r="G84" s="35" t="n"/>
      <c r="H84" s="36" t="n"/>
      <c r="I84" s="36" t="n"/>
      <c r="J84" s="37">
        <f>IF(A84="","",MIN(MAX(0,H84-I84),W84))</f>
        <v/>
      </c>
      <c r="K84" s="4" t="n"/>
      <c r="L84" s="4" t="n"/>
      <c r="M84" s="4" t="n"/>
      <c r="N84" s="35" t="n"/>
      <c r="O84" s="4" t="n"/>
      <c r="P84" s="36" t="n"/>
      <c r="Q84" s="36" t="n"/>
      <c r="R84" s="38" t="n"/>
      <c r="S84" s="37">
        <f>IF(A84="","",IFERROR(Q84*(1+R84),0))</f>
        <v/>
      </c>
      <c r="T84" s="36" t="n"/>
      <c r="U84" s="37">
        <f>IF(A84="","",MAX(0,S84-V84))</f>
        <v/>
      </c>
      <c r="V84" s="36" t="n"/>
      <c r="W84" s="37">
        <f>IF(A84="","",MAX(0,U84-T84))</f>
        <v/>
      </c>
      <c r="X84" s="4" t="n"/>
      <c r="Y84" s="35" t="n"/>
      <c r="Z84" s="35" t="n"/>
      <c r="AA84" s="4" t="n"/>
      <c r="AB84" s="37">
        <f>IF(A84="","",MAX(0,H84-I84-J84))</f>
        <v/>
      </c>
      <c r="AC84" s="39">
        <f>IF(A84="","",IFERROR(W84/H84,0))</f>
        <v/>
      </c>
      <c r="AD84" s="10">
        <f>IF(A84="","",IF(W84&gt;H84,"Prüfung erforderlich","OK"))</f>
        <v/>
      </c>
    </row>
    <row r="85" ht="32" customHeight="1">
      <c r="A85" s="4" t="n"/>
      <c r="B85" s="4" t="n"/>
      <c r="C85" s="4" t="n"/>
      <c r="D85" s="4" t="n"/>
      <c r="E85" s="35" t="n"/>
      <c r="F85" s="35" t="n"/>
      <c r="G85" s="35" t="n"/>
      <c r="H85" s="36" t="n"/>
      <c r="I85" s="36" t="n"/>
      <c r="J85" s="37">
        <f>IF(A85="","",MIN(MAX(0,H85-I85),W85))</f>
        <v/>
      </c>
      <c r="K85" s="4" t="n"/>
      <c r="L85" s="4" t="n"/>
      <c r="M85" s="4" t="n"/>
      <c r="N85" s="35" t="n"/>
      <c r="O85" s="4" t="n"/>
      <c r="P85" s="36" t="n"/>
      <c r="Q85" s="36" t="n"/>
      <c r="R85" s="38" t="n"/>
      <c r="S85" s="37">
        <f>IF(A85="","",IFERROR(Q85*(1+R85),0))</f>
        <v/>
      </c>
      <c r="T85" s="36" t="n"/>
      <c r="U85" s="37">
        <f>IF(A85="","",MAX(0,S85-V85))</f>
        <v/>
      </c>
      <c r="V85" s="36" t="n"/>
      <c r="W85" s="37">
        <f>IF(A85="","",MAX(0,U85-T85))</f>
        <v/>
      </c>
      <c r="X85" s="4" t="n"/>
      <c r="Y85" s="35" t="n"/>
      <c r="Z85" s="35" t="n"/>
      <c r="AA85" s="4" t="n"/>
      <c r="AB85" s="37">
        <f>IF(A85="","",MAX(0,H85-I85-J85))</f>
        <v/>
      </c>
      <c r="AC85" s="39">
        <f>IF(A85="","",IFERROR(W85/H85,0))</f>
        <v/>
      </c>
      <c r="AD85" s="10">
        <f>IF(A85="","",IF(W85&gt;H85,"Prüfung erforderlich","OK"))</f>
        <v/>
      </c>
    </row>
    <row r="86" ht="32" customHeight="1">
      <c r="A86" s="4" t="n"/>
      <c r="B86" s="4" t="n"/>
      <c r="C86" s="4" t="n"/>
      <c r="D86" s="4" t="n"/>
      <c r="E86" s="35" t="n"/>
      <c r="F86" s="35" t="n"/>
      <c r="G86" s="35" t="n"/>
      <c r="H86" s="36" t="n"/>
      <c r="I86" s="36" t="n"/>
      <c r="J86" s="37">
        <f>IF(A86="","",MIN(MAX(0,H86-I86),W86))</f>
        <v/>
      </c>
      <c r="K86" s="4" t="n"/>
      <c r="L86" s="4" t="n"/>
      <c r="M86" s="4" t="n"/>
      <c r="N86" s="35" t="n"/>
      <c r="O86" s="4" t="n"/>
      <c r="P86" s="36" t="n"/>
      <c r="Q86" s="36" t="n"/>
      <c r="R86" s="38" t="n"/>
      <c r="S86" s="37">
        <f>IF(A86="","",IFERROR(Q86*(1+R86),0))</f>
        <v/>
      </c>
      <c r="T86" s="36" t="n"/>
      <c r="U86" s="37">
        <f>IF(A86="","",MAX(0,S86-V86))</f>
        <v/>
      </c>
      <c r="V86" s="36" t="n"/>
      <c r="W86" s="37">
        <f>IF(A86="","",MAX(0,U86-T86))</f>
        <v/>
      </c>
      <c r="X86" s="4" t="n"/>
      <c r="Y86" s="35" t="n"/>
      <c r="Z86" s="35" t="n"/>
      <c r="AA86" s="4" t="n"/>
      <c r="AB86" s="37">
        <f>IF(A86="","",MAX(0,H86-I86-J86))</f>
        <v/>
      </c>
      <c r="AC86" s="39">
        <f>IF(A86="","",IFERROR(W86/H86,0))</f>
        <v/>
      </c>
      <c r="AD86" s="10">
        <f>IF(A86="","",IF(W86&gt;H86,"Prüfung erforderlich","OK"))</f>
        <v/>
      </c>
    </row>
    <row r="87" ht="32" customHeight="1">
      <c r="A87" s="4" t="n"/>
      <c r="B87" s="4" t="n"/>
      <c r="C87" s="4" t="n"/>
      <c r="D87" s="4" t="n"/>
      <c r="E87" s="35" t="n"/>
      <c r="F87" s="35" t="n"/>
      <c r="G87" s="35" t="n"/>
      <c r="H87" s="36" t="n"/>
      <c r="I87" s="36" t="n"/>
      <c r="J87" s="37">
        <f>IF(A87="","",MIN(MAX(0,H87-I87),W87))</f>
        <v/>
      </c>
      <c r="K87" s="4" t="n"/>
      <c r="L87" s="4" t="n"/>
      <c r="M87" s="4" t="n"/>
      <c r="N87" s="35" t="n"/>
      <c r="O87" s="4" t="n"/>
      <c r="P87" s="36" t="n"/>
      <c r="Q87" s="36" t="n"/>
      <c r="R87" s="38" t="n"/>
      <c r="S87" s="37">
        <f>IF(A87="","",IFERROR(Q87*(1+R87),0))</f>
        <v/>
      </c>
      <c r="T87" s="36" t="n"/>
      <c r="U87" s="37">
        <f>IF(A87="","",MAX(0,S87-V87))</f>
        <v/>
      </c>
      <c r="V87" s="36" t="n"/>
      <c r="W87" s="37">
        <f>IF(A87="","",MAX(0,U87-T87))</f>
        <v/>
      </c>
      <c r="X87" s="4" t="n"/>
      <c r="Y87" s="35" t="n"/>
      <c r="Z87" s="35" t="n"/>
      <c r="AA87" s="4" t="n"/>
      <c r="AB87" s="37">
        <f>IF(A87="","",MAX(0,H87-I87-J87))</f>
        <v/>
      </c>
      <c r="AC87" s="39">
        <f>IF(A87="","",IFERROR(W87/H87,0))</f>
        <v/>
      </c>
      <c r="AD87" s="10">
        <f>IF(A87="","",IF(W87&gt;H87,"Prüfung erforderlich","OK"))</f>
        <v/>
      </c>
    </row>
    <row r="88" ht="32" customHeight="1">
      <c r="A88" s="4" t="n"/>
      <c r="B88" s="4" t="n"/>
      <c r="C88" s="4" t="n"/>
      <c r="D88" s="4" t="n"/>
      <c r="E88" s="35" t="n"/>
      <c r="F88" s="35" t="n"/>
      <c r="G88" s="35" t="n"/>
      <c r="H88" s="36" t="n"/>
      <c r="I88" s="36" t="n"/>
      <c r="J88" s="37">
        <f>IF(A88="","",MIN(MAX(0,H88-I88),W88))</f>
        <v/>
      </c>
      <c r="K88" s="4" t="n"/>
      <c r="L88" s="4" t="n"/>
      <c r="M88" s="4" t="n"/>
      <c r="N88" s="35" t="n"/>
      <c r="O88" s="4" t="n"/>
      <c r="P88" s="36" t="n"/>
      <c r="Q88" s="36" t="n"/>
      <c r="R88" s="38" t="n"/>
      <c r="S88" s="37">
        <f>IF(A88="","",IFERROR(Q88*(1+R88),0))</f>
        <v/>
      </c>
      <c r="T88" s="36" t="n"/>
      <c r="U88" s="37">
        <f>IF(A88="","",MAX(0,S88-V88))</f>
        <v/>
      </c>
      <c r="V88" s="36" t="n"/>
      <c r="W88" s="37">
        <f>IF(A88="","",MAX(0,U88-T88))</f>
        <v/>
      </c>
      <c r="X88" s="4" t="n"/>
      <c r="Y88" s="35" t="n"/>
      <c r="Z88" s="35" t="n"/>
      <c r="AA88" s="4" t="n"/>
      <c r="AB88" s="37">
        <f>IF(A88="","",MAX(0,H88-I88-J88))</f>
        <v/>
      </c>
      <c r="AC88" s="39">
        <f>IF(A88="","",IFERROR(W88/H88,0))</f>
        <v/>
      </c>
      <c r="AD88" s="10">
        <f>IF(A88="","",IF(W88&gt;H88,"Prüfung erforderlich","OK"))</f>
        <v/>
      </c>
    </row>
    <row r="89" ht="32" customHeight="1">
      <c r="A89" s="4" t="n"/>
      <c r="B89" s="4" t="n"/>
      <c r="C89" s="4" t="n"/>
      <c r="D89" s="4" t="n"/>
      <c r="E89" s="35" t="n"/>
      <c r="F89" s="35" t="n"/>
      <c r="G89" s="35" t="n"/>
      <c r="H89" s="36" t="n"/>
      <c r="I89" s="36" t="n"/>
      <c r="J89" s="37">
        <f>IF(A89="","",MIN(MAX(0,H89-I89),W89))</f>
        <v/>
      </c>
      <c r="K89" s="4" t="n"/>
      <c r="L89" s="4" t="n"/>
      <c r="M89" s="4" t="n"/>
      <c r="N89" s="35" t="n"/>
      <c r="O89" s="4" t="n"/>
      <c r="P89" s="36" t="n"/>
      <c r="Q89" s="36" t="n"/>
      <c r="R89" s="38" t="n"/>
      <c r="S89" s="37">
        <f>IF(A89="","",IFERROR(Q89*(1+R89),0))</f>
        <v/>
      </c>
      <c r="T89" s="36" t="n"/>
      <c r="U89" s="37">
        <f>IF(A89="","",MAX(0,S89-V89))</f>
        <v/>
      </c>
      <c r="V89" s="36" t="n"/>
      <c r="W89" s="37">
        <f>IF(A89="","",MAX(0,U89-T89))</f>
        <v/>
      </c>
      <c r="X89" s="4" t="n"/>
      <c r="Y89" s="35" t="n"/>
      <c r="Z89" s="35" t="n"/>
      <c r="AA89" s="4" t="n"/>
      <c r="AB89" s="37">
        <f>IF(A89="","",MAX(0,H89-I89-J89))</f>
        <v/>
      </c>
      <c r="AC89" s="39">
        <f>IF(A89="","",IFERROR(W89/H89,0))</f>
        <v/>
      </c>
      <c r="AD89" s="10">
        <f>IF(A89="","",IF(W89&gt;H89,"Prüfung erforderlich","OK"))</f>
        <v/>
      </c>
    </row>
    <row r="90" ht="32" customHeight="1">
      <c r="A90" s="4" t="n"/>
      <c r="B90" s="4" t="n"/>
      <c r="C90" s="4" t="n"/>
      <c r="D90" s="4" t="n"/>
      <c r="E90" s="35" t="n"/>
      <c r="F90" s="35" t="n"/>
      <c r="G90" s="35" t="n"/>
      <c r="H90" s="36" t="n"/>
      <c r="I90" s="36" t="n"/>
      <c r="J90" s="37">
        <f>IF(A90="","",MIN(MAX(0,H90-I90),W90))</f>
        <v/>
      </c>
      <c r="K90" s="4" t="n"/>
      <c r="L90" s="4" t="n"/>
      <c r="M90" s="4" t="n"/>
      <c r="N90" s="35" t="n"/>
      <c r="O90" s="4" t="n"/>
      <c r="P90" s="36" t="n"/>
      <c r="Q90" s="36" t="n"/>
      <c r="R90" s="38" t="n"/>
      <c r="S90" s="37">
        <f>IF(A90="","",IFERROR(Q90*(1+R90),0))</f>
        <v/>
      </c>
      <c r="T90" s="36" t="n"/>
      <c r="U90" s="37">
        <f>IF(A90="","",MAX(0,S90-V90))</f>
        <v/>
      </c>
      <c r="V90" s="36" t="n"/>
      <c r="W90" s="37">
        <f>IF(A90="","",MAX(0,U90-T90))</f>
        <v/>
      </c>
      <c r="X90" s="4" t="n"/>
      <c r="Y90" s="35" t="n"/>
      <c r="Z90" s="35" t="n"/>
      <c r="AA90" s="4" t="n"/>
      <c r="AB90" s="37">
        <f>IF(A90="","",MAX(0,H90-I90-J90))</f>
        <v/>
      </c>
      <c r="AC90" s="39">
        <f>IF(A90="","",IFERROR(W90/H90,0))</f>
        <v/>
      </c>
      <c r="AD90" s="10">
        <f>IF(A90="","",IF(W90&gt;H90,"Prüfung erforderlich","OK"))</f>
        <v/>
      </c>
    </row>
    <row r="91" ht="32" customHeight="1">
      <c r="A91" s="4" t="n"/>
      <c r="B91" s="4" t="n"/>
      <c r="C91" s="4" t="n"/>
      <c r="D91" s="4" t="n"/>
      <c r="E91" s="35" t="n"/>
      <c r="F91" s="35" t="n"/>
      <c r="G91" s="35" t="n"/>
      <c r="H91" s="36" t="n"/>
      <c r="I91" s="36" t="n"/>
      <c r="J91" s="37">
        <f>IF(A91="","",MIN(MAX(0,H91-I91),W91))</f>
        <v/>
      </c>
      <c r="K91" s="4" t="n"/>
      <c r="L91" s="4" t="n"/>
      <c r="M91" s="4" t="n"/>
      <c r="N91" s="35" t="n"/>
      <c r="O91" s="4" t="n"/>
      <c r="P91" s="36" t="n"/>
      <c r="Q91" s="36" t="n"/>
      <c r="R91" s="38" t="n"/>
      <c r="S91" s="37">
        <f>IF(A91="","",IFERROR(Q91*(1+R91),0))</f>
        <v/>
      </c>
      <c r="T91" s="36" t="n"/>
      <c r="U91" s="37">
        <f>IF(A91="","",MAX(0,S91-V91))</f>
        <v/>
      </c>
      <c r="V91" s="36" t="n"/>
      <c r="W91" s="37">
        <f>IF(A91="","",MAX(0,U91-T91))</f>
        <v/>
      </c>
      <c r="X91" s="4" t="n"/>
      <c r="Y91" s="35" t="n"/>
      <c r="Z91" s="35" t="n"/>
      <c r="AA91" s="4" t="n"/>
      <c r="AB91" s="37">
        <f>IF(A91="","",MAX(0,H91-I91-J91))</f>
        <v/>
      </c>
      <c r="AC91" s="39">
        <f>IF(A91="","",IFERROR(W91/H91,0))</f>
        <v/>
      </c>
      <c r="AD91" s="10">
        <f>IF(A91="","",IF(W91&gt;H91,"Prüfung erforderlich","OK"))</f>
        <v/>
      </c>
    </row>
    <row r="92" ht="32" customHeight="1">
      <c r="A92" s="4" t="n"/>
      <c r="B92" s="4" t="n"/>
      <c r="C92" s="4" t="n"/>
      <c r="D92" s="4" t="n"/>
      <c r="E92" s="35" t="n"/>
      <c r="F92" s="35" t="n"/>
      <c r="G92" s="35" t="n"/>
      <c r="H92" s="36" t="n"/>
      <c r="I92" s="36" t="n"/>
      <c r="J92" s="37">
        <f>IF(A92="","",MIN(MAX(0,H92-I92),W92))</f>
        <v/>
      </c>
      <c r="K92" s="4" t="n"/>
      <c r="L92" s="4" t="n"/>
      <c r="M92" s="4" t="n"/>
      <c r="N92" s="35" t="n"/>
      <c r="O92" s="4" t="n"/>
      <c r="P92" s="36" t="n"/>
      <c r="Q92" s="36" t="n"/>
      <c r="R92" s="38" t="n"/>
      <c r="S92" s="37">
        <f>IF(A92="","",IFERROR(Q92*(1+R92),0))</f>
        <v/>
      </c>
      <c r="T92" s="36" t="n"/>
      <c r="U92" s="37">
        <f>IF(A92="","",MAX(0,S92-V92))</f>
        <v/>
      </c>
      <c r="V92" s="36" t="n"/>
      <c r="W92" s="37">
        <f>IF(A92="","",MAX(0,U92-T92))</f>
        <v/>
      </c>
      <c r="X92" s="4" t="n"/>
      <c r="Y92" s="35" t="n"/>
      <c r="Z92" s="35" t="n"/>
      <c r="AA92" s="4" t="n"/>
      <c r="AB92" s="37">
        <f>IF(A92="","",MAX(0,H92-I92-J92))</f>
        <v/>
      </c>
      <c r="AC92" s="39">
        <f>IF(A92="","",IFERROR(W92/H92,0))</f>
        <v/>
      </c>
      <c r="AD92" s="10">
        <f>IF(A92="","",IF(W92&gt;H92,"Prüfung erforderlich","OK"))</f>
        <v/>
      </c>
    </row>
    <row r="93" ht="32" customHeight="1">
      <c r="A93" s="4" t="n"/>
      <c r="B93" s="4" t="n"/>
      <c r="C93" s="4" t="n"/>
      <c r="D93" s="4" t="n"/>
      <c r="E93" s="35" t="n"/>
      <c r="F93" s="35" t="n"/>
      <c r="G93" s="35" t="n"/>
      <c r="H93" s="36" t="n"/>
      <c r="I93" s="36" t="n"/>
      <c r="J93" s="37">
        <f>IF(A93="","",MIN(MAX(0,H93-I93),W93))</f>
        <v/>
      </c>
      <c r="K93" s="4" t="n"/>
      <c r="L93" s="4" t="n"/>
      <c r="M93" s="4" t="n"/>
      <c r="N93" s="35" t="n"/>
      <c r="O93" s="4" t="n"/>
      <c r="P93" s="36" t="n"/>
      <c r="Q93" s="36" t="n"/>
      <c r="R93" s="38" t="n"/>
      <c r="S93" s="37">
        <f>IF(A93="","",IFERROR(Q93*(1+R93),0))</f>
        <v/>
      </c>
      <c r="T93" s="36" t="n"/>
      <c r="U93" s="37">
        <f>IF(A93="","",MAX(0,S93-V93))</f>
        <v/>
      </c>
      <c r="V93" s="36" t="n"/>
      <c r="W93" s="37">
        <f>IF(A93="","",MAX(0,U93-T93))</f>
        <v/>
      </c>
      <c r="X93" s="4" t="n"/>
      <c r="Y93" s="35" t="n"/>
      <c r="Z93" s="35" t="n"/>
      <c r="AA93" s="4" t="n"/>
      <c r="AB93" s="37">
        <f>IF(A93="","",MAX(0,H93-I93-J93))</f>
        <v/>
      </c>
      <c r="AC93" s="39">
        <f>IF(A93="","",IFERROR(W93/H93,0))</f>
        <v/>
      </c>
      <c r="AD93" s="10">
        <f>IF(A93="","",IF(W93&gt;H93,"Prüfung erforderlich","OK"))</f>
        <v/>
      </c>
    </row>
    <row r="94" ht="32" customHeight="1">
      <c r="A94" s="4" t="n"/>
      <c r="B94" s="4" t="n"/>
      <c r="C94" s="4" t="n"/>
      <c r="D94" s="4" t="n"/>
      <c r="E94" s="35" t="n"/>
      <c r="F94" s="35" t="n"/>
      <c r="G94" s="35" t="n"/>
      <c r="H94" s="36" t="n"/>
      <c r="I94" s="36" t="n"/>
      <c r="J94" s="37">
        <f>IF(A94="","",MIN(MAX(0,H94-I94),W94))</f>
        <v/>
      </c>
      <c r="K94" s="4" t="n"/>
      <c r="L94" s="4" t="n"/>
      <c r="M94" s="4" t="n"/>
      <c r="N94" s="35" t="n"/>
      <c r="O94" s="4" t="n"/>
      <c r="P94" s="36" t="n"/>
      <c r="Q94" s="36" t="n"/>
      <c r="R94" s="38" t="n"/>
      <c r="S94" s="37">
        <f>IF(A94="","",IFERROR(Q94*(1+R94),0))</f>
        <v/>
      </c>
      <c r="T94" s="36" t="n"/>
      <c r="U94" s="37">
        <f>IF(A94="","",MAX(0,S94-V94))</f>
        <v/>
      </c>
      <c r="V94" s="36" t="n"/>
      <c r="W94" s="37">
        <f>IF(A94="","",MAX(0,U94-T94))</f>
        <v/>
      </c>
      <c r="X94" s="4" t="n"/>
      <c r="Y94" s="35" t="n"/>
      <c r="Z94" s="35" t="n"/>
      <c r="AA94" s="4" t="n"/>
      <c r="AB94" s="37">
        <f>IF(A94="","",MAX(0,H94-I94-J94))</f>
        <v/>
      </c>
      <c r="AC94" s="39">
        <f>IF(A94="","",IFERROR(W94/H94,0))</f>
        <v/>
      </c>
      <c r="AD94" s="10">
        <f>IF(A94="","",IF(W94&gt;H94,"Prüfung erforderlich","OK"))</f>
        <v/>
      </c>
    </row>
    <row r="95" ht="32" customHeight="1">
      <c r="A95" s="4" t="n"/>
      <c r="B95" s="4" t="n"/>
      <c r="C95" s="4" t="n"/>
      <c r="D95" s="4" t="n"/>
      <c r="E95" s="35" t="n"/>
      <c r="F95" s="35" t="n"/>
      <c r="G95" s="35" t="n"/>
      <c r="H95" s="36" t="n"/>
      <c r="I95" s="36" t="n"/>
      <c r="J95" s="37">
        <f>IF(A95="","",MIN(MAX(0,H95-I95),W95))</f>
        <v/>
      </c>
      <c r="K95" s="4" t="n"/>
      <c r="L95" s="4" t="n"/>
      <c r="M95" s="4" t="n"/>
      <c r="N95" s="35" t="n"/>
      <c r="O95" s="4" t="n"/>
      <c r="P95" s="36" t="n"/>
      <c r="Q95" s="36" t="n"/>
      <c r="R95" s="38" t="n"/>
      <c r="S95" s="37">
        <f>IF(A95="","",IFERROR(Q95*(1+R95),0))</f>
        <v/>
      </c>
      <c r="T95" s="36" t="n"/>
      <c r="U95" s="37">
        <f>IF(A95="","",MAX(0,S95-V95))</f>
        <v/>
      </c>
      <c r="V95" s="36" t="n"/>
      <c r="W95" s="37">
        <f>IF(A95="","",MAX(0,U95-T95))</f>
        <v/>
      </c>
      <c r="X95" s="4" t="n"/>
      <c r="Y95" s="35" t="n"/>
      <c r="Z95" s="35" t="n"/>
      <c r="AA95" s="4" t="n"/>
      <c r="AB95" s="37">
        <f>IF(A95="","",MAX(0,H95-I95-J95))</f>
        <v/>
      </c>
      <c r="AC95" s="39">
        <f>IF(A95="","",IFERROR(W95/H95,0))</f>
        <v/>
      </c>
      <c r="AD95" s="10">
        <f>IF(A95="","",IF(W95&gt;H95,"Prüfung erforderlich","OK"))</f>
        <v/>
      </c>
    </row>
    <row r="96" ht="32" customHeight="1">
      <c r="A96" s="4" t="n"/>
      <c r="B96" s="4" t="n"/>
      <c r="C96" s="4" t="n"/>
      <c r="D96" s="4" t="n"/>
      <c r="E96" s="35" t="n"/>
      <c r="F96" s="35" t="n"/>
      <c r="G96" s="35" t="n"/>
      <c r="H96" s="36" t="n"/>
      <c r="I96" s="36" t="n"/>
      <c r="J96" s="37">
        <f>IF(A96="","",MIN(MAX(0,H96-I96),W96))</f>
        <v/>
      </c>
      <c r="K96" s="4" t="n"/>
      <c r="L96" s="4" t="n"/>
      <c r="M96" s="4" t="n"/>
      <c r="N96" s="35" t="n"/>
      <c r="O96" s="4" t="n"/>
      <c r="P96" s="36" t="n"/>
      <c r="Q96" s="36" t="n"/>
      <c r="R96" s="38" t="n"/>
      <c r="S96" s="37">
        <f>IF(A96="","",IFERROR(Q96*(1+R96),0))</f>
        <v/>
      </c>
      <c r="T96" s="36" t="n"/>
      <c r="U96" s="37">
        <f>IF(A96="","",MAX(0,S96-V96))</f>
        <v/>
      </c>
      <c r="V96" s="36" t="n"/>
      <c r="W96" s="37">
        <f>IF(A96="","",MAX(0,U96-T96))</f>
        <v/>
      </c>
      <c r="X96" s="4" t="n"/>
      <c r="Y96" s="35" t="n"/>
      <c r="Z96" s="35" t="n"/>
      <c r="AA96" s="4" t="n"/>
      <c r="AB96" s="37">
        <f>IF(A96="","",MAX(0,H96-I96-J96))</f>
        <v/>
      </c>
      <c r="AC96" s="39">
        <f>IF(A96="","",IFERROR(W96/H96,0))</f>
        <v/>
      </c>
      <c r="AD96" s="10">
        <f>IF(A96="","",IF(W96&gt;H96,"Prüfung erforderlich","OK"))</f>
        <v/>
      </c>
    </row>
    <row r="97" ht="32" customHeight="1">
      <c r="A97" s="4" t="n"/>
      <c r="B97" s="4" t="n"/>
      <c r="C97" s="4" t="n"/>
      <c r="D97" s="4" t="n"/>
      <c r="E97" s="35" t="n"/>
      <c r="F97" s="35" t="n"/>
      <c r="G97" s="35" t="n"/>
      <c r="H97" s="36" t="n"/>
      <c r="I97" s="36" t="n"/>
      <c r="J97" s="37">
        <f>IF(A97="","",MIN(MAX(0,H97-I97),W97))</f>
        <v/>
      </c>
      <c r="K97" s="4" t="n"/>
      <c r="L97" s="4" t="n"/>
      <c r="M97" s="4" t="n"/>
      <c r="N97" s="35" t="n"/>
      <c r="O97" s="4" t="n"/>
      <c r="P97" s="36" t="n"/>
      <c r="Q97" s="36" t="n"/>
      <c r="R97" s="38" t="n"/>
      <c r="S97" s="37">
        <f>IF(A97="","",IFERROR(Q97*(1+R97),0))</f>
        <v/>
      </c>
      <c r="T97" s="36" t="n"/>
      <c r="U97" s="37">
        <f>IF(A97="","",MAX(0,S97-V97))</f>
        <v/>
      </c>
      <c r="V97" s="36" t="n"/>
      <c r="W97" s="37">
        <f>IF(A97="","",MAX(0,U97-T97))</f>
        <v/>
      </c>
      <c r="X97" s="4" t="n"/>
      <c r="Y97" s="35" t="n"/>
      <c r="Z97" s="35" t="n"/>
      <c r="AA97" s="4" t="n"/>
      <c r="AB97" s="37">
        <f>IF(A97="","",MAX(0,H97-I97-J97))</f>
        <v/>
      </c>
      <c r="AC97" s="39">
        <f>IF(A97="","",IFERROR(W97/H97,0))</f>
        <v/>
      </c>
      <c r="AD97" s="10">
        <f>IF(A97="","",IF(W97&gt;H97,"Prüfung erforderlich","OK"))</f>
        <v/>
      </c>
    </row>
    <row r="98" ht="32" customHeight="1">
      <c r="A98" s="4" t="n"/>
      <c r="B98" s="4" t="n"/>
      <c r="C98" s="4" t="n"/>
      <c r="D98" s="4" t="n"/>
      <c r="E98" s="35" t="n"/>
      <c r="F98" s="35" t="n"/>
      <c r="G98" s="35" t="n"/>
      <c r="H98" s="36" t="n"/>
      <c r="I98" s="36" t="n"/>
      <c r="J98" s="37">
        <f>IF(A98="","",MIN(MAX(0,H98-I98),W98))</f>
        <v/>
      </c>
      <c r="K98" s="4" t="n"/>
      <c r="L98" s="4" t="n"/>
      <c r="M98" s="4" t="n"/>
      <c r="N98" s="35" t="n"/>
      <c r="O98" s="4" t="n"/>
      <c r="P98" s="36" t="n"/>
      <c r="Q98" s="36" t="n"/>
      <c r="R98" s="38" t="n"/>
      <c r="S98" s="37">
        <f>IF(A98="","",IFERROR(Q98*(1+R98),0))</f>
        <v/>
      </c>
      <c r="T98" s="36" t="n"/>
      <c r="U98" s="37">
        <f>IF(A98="","",MAX(0,S98-V98))</f>
        <v/>
      </c>
      <c r="V98" s="36" t="n"/>
      <c r="W98" s="37">
        <f>IF(A98="","",MAX(0,U98-T98))</f>
        <v/>
      </c>
      <c r="X98" s="4" t="n"/>
      <c r="Y98" s="35" t="n"/>
      <c r="Z98" s="35" t="n"/>
      <c r="AA98" s="4" t="n"/>
      <c r="AB98" s="37">
        <f>IF(A98="","",MAX(0,H98-I98-J98))</f>
        <v/>
      </c>
      <c r="AC98" s="39">
        <f>IF(A98="","",IFERROR(W98/H98,0))</f>
        <v/>
      </c>
      <c r="AD98" s="10">
        <f>IF(A98="","",IF(W98&gt;H98,"Prüfung erforderlich","OK"))</f>
        <v/>
      </c>
    </row>
    <row r="99" ht="32" customHeight="1">
      <c r="A99" s="4" t="n"/>
      <c r="B99" s="4" t="n"/>
      <c r="C99" s="4" t="n"/>
      <c r="D99" s="4" t="n"/>
      <c r="E99" s="35" t="n"/>
      <c r="F99" s="35" t="n"/>
      <c r="G99" s="35" t="n"/>
      <c r="H99" s="36" t="n"/>
      <c r="I99" s="36" t="n"/>
      <c r="J99" s="37">
        <f>IF(A99="","",MIN(MAX(0,H99-I99),W99))</f>
        <v/>
      </c>
      <c r="K99" s="4" t="n"/>
      <c r="L99" s="4" t="n"/>
      <c r="M99" s="4" t="n"/>
      <c r="N99" s="35" t="n"/>
      <c r="O99" s="4" t="n"/>
      <c r="P99" s="36" t="n"/>
      <c r="Q99" s="36" t="n"/>
      <c r="R99" s="38" t="n"/>
      <c r="S99" s="37">
        <f>IF(A99="","",IFERROR(Q99*(1+R99),0))</f>
        <v/>
      </c>
      <c r="T99" s="36" t="n"/>
      <c r="U99" s="37">
        <f>IF(A99="","",MAX(0,S99-V99))</f>
        <v/>
      </c>
      <c r="V99" s="36" t="n"/>
      <c r="W99" s="37">
        <f>IF(A99="","",MAX(0,U99-T99))</f>
        <v/>
      </c>
      <c r="X99" s="4" t="n"/>
      <c r="Y99" s="35" t="n"/>
      <c r="Z99" s="35" t="n"/>
      <c r="AA99" s="4" t="n"/>
      <c r="AB99" s="37">
        <f>IF(A99="","",MAX(0,H99-I99-J99))</f>
        <v/>
      </c>
      <c r="AC99" s="39">
        <f>IF(A99="","",IFERROR(W99/H99,0))</f>
        <v/>
      </c>
      <c r="AD99" s="10">
        <f>IF(A99="","",IF(W99&gt;H99,"Prüfung erforderlich","OK"))</f>
        <v/>
      </c>
    </row>
    <row r="100" ht="32" customHeight="1">
      <c r="A100" s="4" t="n"/>
      <c r="B100" s="4" t="n"/>
      <c r="C100" s="4" t="n"/>
      <c r="D100" s="4" t="n"/>
      <c r="E100" s="35" t="n"/>
      <c r="F100" s="35" t="n"/>
      <c r="G100" s="35" t="n"/>
      <c r="H100" s="36" t="n"/>
      <c r="I100" s="36" t="n"/>
      <c r="J100" s="37">
        <f>IF(A100="","",MIN(MAX(0,H100-I100),W100))</f>
        <v/>
      </c>
      <c r="K100" s="4" t="n"/>
      <c r="L100" s="4" t="n"/>
      <c r="M100" s="4" t="n"/>
      <c r="N100" s="35" t="n"/>
      <c r="O100" s="4" t="n"/>
      <c r="P100" s="36" t="n"/>
      <c r="Q100" s="36" t="n"/>
      <c r="R100" s="38" t="n"/>
      <c r="S100" s="37">
        <f>IF(A100="","",IFERROR(Q100*(1+R100),0))</f>
        <v/>
      </c>
      <c r="T100" s="36" t="n"/>
      <c r="U100" s="37">
        <f>IF(A100="","",MAX(0,S100-V100))</f>
        <v/>
      </c>
      <c r="V100" s="36" t="n"/>
      <c r="W100" s="37">
        <f>IF(A100="","",MAX(0,U100-T100))</f>
        <v/>
      </c>
      <c r="X100" s="4" t="n"/>
      <c r="Y100" s="35" t="n"/>
      <c r="Z100" s="35" t="n"/>
      <c r="AA100" s="4" t="n"/>
      <c r="AB100" s="37">
        <f>IF(A100="","",MAX(0,H100-I100-J100))</f>
        <v/>
      </c>
      <c r="AC100" s="39">
        <f>IF(A100="","",IFERROR(W100/H100,0))</f>
        <v/>
      </c>
      <c r="AD100" s="10">
        <f>IF(A100="","",IF(W100&gt;H100,"Prüfung erforderlich","OK"))</f>
        <v/>
      </c>
    </row>
    <row r="101" ht="32" customHeight="1">
      <c r="A101" s="4" t="n"/>
      <c r="B101" s="4" t="n"/>
      <c r="C101" s="4" t="n"/>
      <c r="D101" s="4" t="n"/>
      <c r="E101" s="35" t="n"/>
      <c r="F101" s="35" t="n"/>
      <c r="G101" s="35" t="n"/>
      <c r="H101" s="36" t="n"/>
      <c r="I101" s="36" t="n"/>
      <c r="J101" s="37">
        <f>IF(A101="","",MIN(MAX(0,H101-I101),W101))</f>
        <v/>
      </c>
      <c r="K101" s="4" t="n"/>
      <c r="L101" s="4" t="n"/>
      <c r="M101" s="4" t="n"/>
      <c r="N101" s="35" t="n"/>
      <c r="O101" s="4" t="n"/>
      <c r="P101" s="36" t="n"/>
      <c r="Q101" s="36" t="n"/>
      <c r="R101" s="38" t="n"/>
      <c r="S101" s="37">
        <f>IF(A101="","",IFERROR(Q101*(1+R101),0))</f>
        <v/>
      </c>
      <c r="T101" s="36" t="n"/>
      <c r="U101" s="37">
        <f>IF(A101="","",MAX(0,S101-V101))</f>
        <v/>
      </c>
      <c r="V101" s="36" t="n"/>
      <c r="W101" s="37">
        <f>IF(A101="","",MAX(0,U101-T101))</f>
        <v/>
      </c>
      <c r="X101" s="4" t="n"/>
      <c r="Y101" s="35" t="n"/>
      <c r="Z101" s="35" t="n"/>
      <c r="AA101" s="4" t="n"/>
      <c r="AB101" s="37">
        <f>IF(A101="","",MAX(0,H101-I101-J101))</f>
        <v/>
      </c>
      <c r="AC101" s="39">
        <f>IF(A101="","",IFERROR(W101/H101,0))</f>
        <v/>
      </c>
      <c r="AD101" s="10">
        <f>IF(A101="","",IF(W101&gt;H101,"Prüfung erforderlich","OK"))</f>
        <v/>
      </c>
    </row>
    <row r="102" ht="32" customHeight="1">
      <c r="A102" s="4" t="n"/>
      <c r="B102" s="4" t="n"/>
      <c r="C102" s="4" t="n"/>
      <c r="D102" s="4" t="n"/>
      <c r="E102" s="35" t="n"/>
      <c r="F102" s="35" t="n"/>
      <c r="G102" s="35" t="n"/>
      <c r="H102" s="36" t="n"/>
      <c r="I102" s="36" t="n"/>
      <c r="J102" s="37">
        <f>IF(A102="","",MIN(MAX(0,H102-I102),W102))</f>
        <v/>
      </c>
      <c r="K102" s="4" t="n"/>
      <c r="L102" s="4" t="n"/>
      <c r="M102" s="4" t="n"/>
      <c r="N102" s="35" t="n"/>
      <c r="O102" s="4" t="n"/>
      <c r="P102" s="36" t="n"/>
      <c r="Q102" s="36" t="n"/>
      <c r="R102" s="38" t="n"/>
      <c r="S102" s="37">
        <f>IF(A102="","",IFERROR(Q102*(1+R102),0))</f>
        <v/>
      </c>
      <c r="T102" s="36" t="n"/>
      <c r="U102" s="37">
        <f>IF(A102="","",MAX(0,S102-V102))</f>
        <v/>
      </c>
      <c r="V102" s="36" t="n"/>
      <c r="W102" s="37">
        <f>IF(A102="","",MAX(0,U102-T102))</f>
        <v/>
      </c>
      <c r="X102" s="4" t="n"/>
      <c r="Y102" s="35" t="n"/>
      <c r="Z102" s="35" t="n"/>
      <c r="AA102" s="4" t="n"/>
      <c r="AB102" s="37">
        <f>IF(A102="","",MAX(0,H102-I102-J102))</f>
        <v/>
      </c>
      <c r="AC102" s="39">
        <f>IF(A102="","",IFERROR(W102/H102,0))</f>
        <v/>
      </c>
      <c r="AD102" s="10">
        <f>IF(A102="","",IF(W102&gt;H102,"Prüfung erforderlich","OK"))</f>
        <v/>
      </c>
    </row>
    <row r="103" ht="32" customHeight="1">
      <c r="A103" s="4" t="n"/>
      <c r="B103" s="4" t="n"/>
      <c r="C103" s="4" t="n"/>
      <c r="D103" s="4" t="n"/>
      <c r="E103" s="35" t="n"/>
      <c r="F103" s="35" t="n"/>
      <c r="G103" s="35" t="n"/>
      <c r="H103" s="36" t="n"/>
      <c r="I103" s="36" t="n"/>
      <c r="J103" s="37">
        <f>IF(A103="","",MIN(MAX(0,H103-I103),W103))</f>
        <v/>
      </c>
      <c r="K103" s="4" t="n"/>
      <c r="L103" s="4" t="n"/>
      <c r="M103" s="4" t="n"/>
      <c r="N103" s="35" t="n"/>
      <c r="O103" s="4" t="n"/>
      <c r="P103" s="36" t="n"/>
      <c r="Q103" s="36" t="n"/>
      <c r="R103" s="38" t="n"/>
      <c r="S103" s="37">
        <f>IF(A103="","",IFERROR(Q103*(1+R103),0))</f>
        <v/>
      </c>
      <c r="T103" s="36" t="n"/>
      <c r="U103" s="37">
        <f>IF(A103="","",MAX(0,S103-V103))</f>
        <v/>
      </c>
      <c r="V103" s="36" t="n"/>
      <c r="W103" s="37">
        <f>IF(A103="","",MAX(0,U103-T103))</f>
        <v/>
      </c>
      <c r="X103" s="4" t="n"/>
      <c r="Y103" s="35" t="n"/>
      <c r="Z103" s="35" t="n"/>
      <c r="AA103" s="4" t="n"/>
      <c r="AB103" s="37">
        <f>IF(A103="","",MAX(0,H103-I103-J103))</f>
        <v/>
      </c>
      <c r="AC103" s="39">
        <f>IF(A103="","",IFERROR(W103/H103,0))</f>
        <v/>
      </c>
      <c r="AD103" s="10">
        <f>IF(A103="","",IF(W103&gt;H103,"Prüfung erforderlich","OK"))</f>
        <v/>
      </c>
    </row>
    <row r="104" ht="32" customHeight="1">
      <c r="A104" s="4" t="n"/>
      <c r="B104" s="4" t="n"/>
      <c r="C104" s="4" t="n"/>
      <c r="D104" s="4" t="n"/>
      <c r="E104" s="35" t="n"/>
      <c r="F104" s="35" t="n"/>
      <c r="G104" s="35" t="n"/>
      <c r="H104" s="36" t="n"/>
      <c r="I104" s="36" t="n"/>
      <c r="J104" s="37">
        <f>IF(A104="","",MIN(MAX(0,H104-I104),W104))</f>
        <v/>
      </c>
      <c r="K104" s="4" t="n"/>
      <c r="L104" s="4" t="n"/>
      <c r="M104" s="4" t="n"/>
      <c r="N104" s="35" t="n"/>
      <c r="O104" s="4" t="n"/>
      <c r="P104" s="36" t="n"/>
      <c r="Q104" s="36" t="n"/>
      <c r="R104" s="38" t="n"/>
      <c r="S104" s="37">
        <f>IF(A104="","",IFERROR(Q104*(1+R104),0))</f>
        <v/>
      </c>
      <c r="T104" s="36" t="n"/>
      <c r="U104" s="37">
        <f>IF(A104="","",MAX(0,S104-V104))</f>
        <v/>
      </c>
      <c r="V104" s="36" t="n"/>
      <c r="W104" s="37">
        <f>IF(A104="","",MAX(0,U104-T104))</f>
        <v/>
      </c>
      <c r="X104" s="4" t="n"/>
      <c r="Y104" s="35" t="n"/>
      <c r="Z104" s="35" t="n"/>
      <c r="AA104" s="4" t="n"/>
      <c r="AB104" s="37">
        <f>IF(A104="","",MAX(0,H104-I104-J104))</f>
        <v/>
      </c>
      <c r="AC104" s="39">
        <f>IF(A104="","",IFERROR(W104/H104,0))</f>
        <v/>
      </c>
      <c r="AD104" s="10">
        <f>IF(A104="","",IF(W104&gt;H104,"Prüfung erforderlich","OK"))</f>
        <v/>
      </c>
    </row>
    <row r="105" ht="32" customHeight="1">
      <c r="A105" s="4" t="n"/>
      <c r="B105" s="4" t="n"/>
      <c r="C105" s="4" t="n"/>
      <c r="D105" s="4" t="n"/>
      <c r="E105" s="35" t="n"/>
      <c r="F105" s="35" t="n"/>
      <c r="G105" s="35" t="n"/>
      <c r="H105" s="36" t="n"/>
      <c r="I105" s="36" t="n"/>
      <c r="J105" s="37">
        <f>IF(A105="","",MIN(MAX(0,H105-I105),W105))</f>
        <v/>
      </c>
      <c r="K105" s="4" t="n"/>
      <c r="L105" s="4" t="n"/>
      <c r="M105" s="4" t="n"/>
      <c r="N105" s="35" t="n"/>
      <c r="O105" s="4" t="n"/>
      <c r="P105" s="36" t="n"/>
      <c r="Q105" s="36" t="n"/>
      <c r="R105" s="38" t="n"/>
      <c r="S105" s="37">
        <f>IF(A105="","",IFERROR(Q105*(1+R105),0))</f>
        <v/>
      </c>
      <c r="T105" s="36" t="n"/>
      <c r="U105" s="37">
        <f>IF(A105="","",MAX(0,S105-V105))</f>
        <v/>
      </c>
      <c r="V105" s="36" t="n"/>
      <c r="W105" s="37">
        <f>IF(A105="","",MAX(0,U105-T105))</f>
        <v/>
      </c>
      <c r="X105" s="4" t="n"/>
      <c r="Y105" s="35" t="n"/>
      <c r="Z105" s="35" t="n"/>
      <c r="AA105" s="4" t="n"/>
      <c r="AB105" s="37">
        <f>IF(A105="","",MAX(0,H105-I105-J105))</f>
        <v/>
      </c>
      <c r="AC105" s="39">
        <f>IF(A105="","",IFERROR(W105/H105,0))</f>
        <v/>
      </c>
      <c r="AD105" s="10">
        <f>IF(A105="","",IF(W105&gt;H105,"Prüfung erforderlich","OK"))</f>
        <v/>
      </c>
    </row>
    <row r="106" ht="32" customHeight="1">
      <c r="A106" s="4" t="n"/>
      <c r="B106" s="4" t="n"/>
      <c r="C106" s="4" t="n"/>
      <c r="D106" s="4" t="n"/>
      <c r="E106" s="35" t="n"/>
      <c r="F106" s="35" t="n"/>
      <c r="G106" s="35" t="n"/>
      <c r="H106" s="36" t="n"/>
      <c r="I106" s="36" t="n"/>
      <c r="J106" s="37">
        <f>IF(A106="","",MIN(MAX(0,H106-I106),W106))</f>
        <v/>
      </c>
      <c r="K106" s="4" t="n"/>
      <c r="L106" s="4" t="n"/>
      <c r="M106" s="4" t="n"/>
      <c r="N106" s="35" t="n"/>
      <c r="O106" s="4" t="n"/>
      <c r="P106" s="36" t="n"/>
      <c r="Q106" s="36" t="n"/>
      <c r="R106" s="38" t="n"/>
      <c r="S106" s="37">
        <f>IF(A106="","",IFERROR(Q106*(1+R106),0))</f>
        <v/>
      </c>
      <c r="T106" s="36" t="n"/>
      <c r="U106" s="37">
        <f>IF(A106="","",MAX(0,S106-V106))</f>
        <v/>
      </c>
      <c r="V106" s="36" t="n"/>
      <c r="W106" s="37">
        <f>IF(A106="","",MAX(0,U106-T106))</f>
        <v/>
      </c>
      <c r="X106" s="4" t="n"/>
      <c r="Y106" s="35" t="n"/>
      <c r="Z106" s="35" t="n"/>
      <c r="AA106" s="4" t="n"/>
      <c r="AB106" s="37">
        <f>IF(A106="","",MAX(0,H106-I106-J106))</f>
        <v/>
      </c>
      <c r="AC106" s="39">
        <f>IF(A106="","",IFERROR(W106/H106,0))</f>
        <v/>
      </c>
      <c r="AD106" s="10">
        <f>IF(A106="","",IF(W106&gt;H106,"Prüfung erforderlich","OK"))</f>
        <v/>
      </c>
    </row>
    <row r="107" ht="32" customHeight="1">
      <c r="A107" s="4" t="n"/>
      <c r="B107" s="4" t="n"/>
      <c r="C107" s="4" t="n"/>
      <c r="D107" s="4" t="n"/>
      <c r="E107" s="35" t="n"/>
      <c r="F107" s="35" t="n"/>
      <c r="G107" s="35" t="n"/>
      <c r="H107" s="36" t="n"/>
      <c r="I107" s="36" t="n"/>
      <c r="J107" s="37">
        <f>IF(A107="","",MIN(MAX(0,H107-I107),W107))</f>
        <v/>
      </c>
      <c r="K107" s="4" t="n"/>
      <c r="L107" s="4" t="n"/>
      <c r="M107" s="4" t="n"/>
      <c r="N107" s="35" t="n"/>
      <c r="O107" s="4" t="n"/>
      <c r="P107" s="36" t="n"/>
      <c r="Q107" s="36" t="n"/>
      <c r="R107" s="38" t="n"/>
      <c r="S107" s="37">
        <f>IF(A107="","",IFERROR(Q107*(1+R107),0))</f>
        <v/>
      </c>
      <c r="T107" s="36" t="n"/>
      <c r="U107" s="37">
        <f>IF(A107="","",MAX(0,S107-V107))</f>
        <v/>
      </c>
      <c r="V107" s="36" t="n"/>
      <c r="W107" s="37">
        <f>IF(A107="","",MAX(0,U107-T107))</f>
        <v/>
      </c>
      <c r="X107" s="4" t="n"/>
      <c r="Y107" s="35" t="n"/>
      <c r="Z107" s="35" t="n"/>
      <c r="AA107" s="4" t="n"/>
      <c r="AB107" s="37">
        <f>IF(A107="","",MAX(0,H107-I107-J107))</f>
        <v/>
      </c>
      <c r="AC107" s="39">
        <f>IF(A107="","",IFERROR(W107/H107,0))</f>
        <v/>
      </c>
      <c r="AD107" s="10">
        <f>IF(A107="","",IF(W107&gt;H107,"Prüfung erforderlich","OK"))</f>
        <v/>
      </c>
    </row>
    <row r="108" ht="32" customHeight="1">
      <c r="A108" s="4" t="n"/>
      <c r="B108" s="4" t="n"/>
      <c r="C108" s="4" t="n"/>
      <c r="D108" s="4" t="n"/>
      <c r="E108" s="35" t="n"/>
      <c r="F108" s="35" t="n"/>
      <c r="G108" s="35" t="n"/>
      <c r="H108" s="36" t="n"/>
      <c r="I108" s="36" t="n"/>
      <c r="J108" s="37">
        <f>IF(A108="","",MIN(MAX(0,H108-I108),W108))</f>
        <v/>
      </c>
      <c r="K108" s="4" t="n"/>
      <c r="L108" s="4" t="n"/>
      <c r="M108" s="4" t="n"/>
      <c r="N108" s="35" t="n"/>
      <c r="O108" s="4" t="n"/>
      <c r="P108" s="36" t="n"/>
      <c r="Q108" s="36" t="n"/>
      <c r="R108" s="38" t="n"/>
      <c r="S108" s="37">
        <f>IF(A108="","",IFERROR(Q108*(1+R108),0))</f>
        <v/>
      </c>
      <c r="T108" s="36" t="n"/>
      <c r="U108" s="37">
        <f>IF(A108="","",MAX(0,S108-V108))</f>
        <v/>
      </c>
      <c r="V108" s="36" t="n"/>
      <c r="W108" s="37">
        <f>IF(A108="","",MAX(0,U108-T108))</f>
        <v/>
      </c>
      <c r="X108" s="4" t="n"/>
      <c r="Y108" s="35" t="n"/>
      <c r="Z108" s="35" t="n"/>
      <c r="AA108" s="4" t="n"/>
      <c r="AB108" s="37">
        <f>IF(A108="","",MAX(0,H108-I108-J108))</f>
        <v/>
      </c>
      <c r="AC108" s="39">
        <f>IF(A108="","",IFERROR(W108/H108,0))</f>
        <v/>
      </c>
      <c r="AD108" s="10">
        <f>IF(A108="","",IF(W108&gt;H108,"Prüfung erforderlich","OK"))</f>
        <v/>
      </c>
    </row>
    <row r="109" ht="32" customHeight="1">
      <c r="A109" s="4" t="n"/>
      <c r="B109" s="4" t="n"/>
      <c r="C109" s="4" t="n"/>
      <c r="D109" s="4" t="n"/>
      <c r="E109" s="35" t="n"/>
      <c r="F109" s="35" t="n"/>
      <c r="G109" s="35" t="n"/>
      <c r="H109" s="36" t="n"/>
      <c r="I109" s="36" t="n"/>
      <c r="J109" s="37">
        <f>IF(A109="","",MIN(MAX(0,H109-I109),W109))</f>
        <v/>
      </c>
      <c r="K109" s="4" t="n"/>
      <c r="L109" s="4" t="n"/>
      <c r="M109" s="4" t="n"/>
      <c r="N109" s="35" t="n"/>
      <c r="O109" s="4" t="n"/>
      <c r="P109" s="36" t="n"/>
      <c r="Q109" s="36" t="n"/>
      <c r="R109" s="38" t="n"/>
      <c r="S109" s="37">
        <f>IF(A109="","",IFERROR(Q109*(1+R109),0))</f>
        <v/>
      </c>
      <c r="T109" s="36" t="n"/>
      <c r="U109" s="37">
        <f>IF(A109="","",MAX(0,S109-V109))</f>
        <v/>
      </c>
      <c r="V109" s="36" t="n"/>
      <c r="W109" s="37">
        <f>IF(A109="","",MAX(0,U109-T109))</f>
        <v/>
      </c>
      <c r="X109" s="4" t="n"/>
      <c r="Y109" s="35" t="n"/>
      <c r="Z109" s="35" t="n"/>
      <c r="AA109" s="4" t="n"/>
      <c r="AB109" s="37">
        <f>IF(A109="","",MAX(0,H109-I109-J109))</f>
        <v/>
      </c>
      <c r="AC109" s="39">
        <f>IF(A109="","",IFERROR(W109/H109,0))</f>
        <v/>
      </c>
      <c r="AD109" s="10">
        <f>IF(A109="","",IF(W109&gt;H109,"Prüfung erforderlich","OK"))</f>
        <v/>
      </c>
    </row>
    <row r="110" ht="32" customHeight="1">
      <c r="A110" s="4" t="n"/>
      <c r="B110" s="4" t="n"/>
      <c r="C110" s="4" t="n"/>
      <c r="D110" s="4" t="n"/>
      <c r="E110" s="35" t="n"/>
      <c r="F110" s="35" t="n"/>
      <c r="G110" s="35" t="n"/>
      <c r="H110" s="36" t="n"/>
      <c r="I110" s="36" t="n"/>
      <c r="J110" s="37">
        <f>IF(A110="","",MIN(MAX(0,H110-I110),W110))</f>
        <v/>
      </c>
      <c r="K110" s="4" t="n"/>
      <c r="L110" s="4" t="n"/>
      <c r="M110" s="4" t="n"/>
      <c r="N110" s="35" t="n"/>
      <c r="O110" s="4" t="n"/>
      <c r="P110" s="36" t="n"/>
      <c r="Q110" s="36" t="n"/>
      <c r="R110" s="38" t="n"/>
      <c r="S110" s="37">
        <f>IF(A110="","",IFERROR(Q110*(1+R110),0))</f>
        <v/>
      </c>
      <c r="T110" s="36" t="n"/>
      <c r="U110" s="37">
        <f>IF(A110="","",MAX(0,S110-V110))</f>
        <v/>
      </c>
      <c r="V110" s="36" t="n"/>
      <c r="W110" s="37">
        <f>IF(A110="","",MAX(0,U110-T110))</f>
        <v/>
      </c>
      <c r="X110" s="4" t="n"/>
      <c r="Y110" s="35" t="n"/>
      <c r="Z110" s="35" t="n"/>
      <c r="AA110" s="4" t="n"/>
      <c r="AB110" s="37">
        <f>IF(A110="","",MAX(0,H110-I110-J110))</f>
        <v/>
      </c>
      <c r="AC110" s="39">
        <f>IF(A110="","",IFERROR(W110/H110,0))</f>
        <v/>
      </c>
      <c r="AD110" s="10">
        <f>IF(A110="","",IF(W110&gt;H110,"Prüfung erforderlich","OK"))</f>
        <v/>
      </c>
    </row>
    <row r="111" ht="32" customHeight="1">
      <c r="A111" s="4" t="n"/>
      <c r="B111" s="4" t="n"/>
      <c r="C111" s="4" t="n"/>
      <c r="D111" s="4" t="n"/>
      <c r="E111" s="35" t="n"/>
      <c r="F111" s="35" t="n"/>
      <c r="G111" s="35" t="n"/>
      <c r="H111" s="36" t="n"/>
      <c r="I111" s="36" t="n"/>
      <c r="J111" s="37">
        <f>IF(A111="","",MIN(MAX(0,H111-I111),W111))</f>
        <v/>
      </c>
      <c r="K111" s="4" t="n"/>
      <c r="L111" s="4" t="n"/>
      <c r="M111" s="4" t="n"/>
      <c r="N111" s="35" t="n"/>
      <c r="O111" s="4" t="n"/>
      <c r="P111" s="36" t="n"/>
      <c r="Q111" s="36" t="n"/>
      <c r="R111" s="38" t="n"/>
      <c r="S111" s="37">
        <f>IF(A111="","",IFERROR(Q111*(1+R111),0))</f>
        <v/>
      </c>
      <c r="T111" s="36" t="n"/>
      <c r="U111" s="37">
        <f>IF(A111="","",MAX(0,S111-V111))</f>
        <v/>
      </c>
      <c r="V111" s="36" t="n"/>
      <c r="W111" s="37">
        <f>IF(A111="","",MAX(0,U111-T111))</f>
        <v/>
      </c>
      <c r="X111" s="4" t="n"/>
      <c r="Y111" s="35" t="n"/>
      <c r="Z111" s="35" t="n"/>
      <c r="AA111" s="4" t="n"/>
      <c r="AB111" s="37">
        <f>IF(A111="","",MAX(0,H111-I111-J111))</f>
        <v/>
      </c>
      <c r="AC111" s="39">
        <f>IF(A111="","",IFERROR(W111/H111,0))</f>
        <v/>
      </c>
      <c r="AD111" s="10">
        <f>IF(A111="","",IF(W111&gt;H111,"Prüfung erforderlich","OK"))</f>
        <v/>
      </c>
    </row>
    <row r="112" ht="32" customHeight="1">
      <c r="A112" s="4" t="n"/>
      <c r="B112" s="4" t="n"/>
      <c r="C112" s="4" t="n"/>
      <c r="D112" s="4" t="n"/>
      <c r="E112" s="35" t="n"/>
      <c r="F112" s="35" t="n"/>
      <c r="G112" s="35" t="n"/>
      <c r="H112" s="36" t="n"/>
      <c r="I112" s="36" t="n"/>
      <c r="J112" s="37">
        <f>IF(A112="","",MIN(MAX(0,H112-I112),W112))</f>
        <v/>
      </c>
      <c r="K112" s="4" t="n"/>
      <c r="L112" s="4" t="n"/>
      <c r="M112" s="4" t="n"/>
      <c r="N112" s="35" t="n"/>
      <c r="O112" s="4" t="n"/>
      <c r="P112" s="36" t="n"/>
      <c r="Q112" s="36" t="n"/>
      <c r="R112" s="38" t="n"/>
      <c r="S112" s="37">
        <f>IF(A112="","",IFERROR(Q112*(1+R112),0))</f>
        <v/>
      </c>
      <c r="T112" s="36" t="n"/>
      <c r="U112" s="37">
        <f>IF(A112="","",MAX(0,S112-V112))</f>
        <v/>
      </c>
      <c r="V112" s="36" t="n"/>
      <c r="W112" s="37">
        <f>IF(A112="","",MAX(0,U112-T112))</f>
        <v/>
      </c>
      <c r="X112" s="4" t="n"/>
      <c r="Y112" s="35" t="n"/>
      <c r="Z112" s="35" t="n"/>
      <c r="AA112" s="4" t="n"/>
      <c r="AB112" s="37">
        <f>IF(A112="","",MAX(0,H112-I112-J112))</f>
        <v/>
      </c>
      <c r="AC112" s="39">
        <f>IF(A112="","",IFERROR(W112/H112,0))</f>
        <v/>
      </c>
      <c r="AD112" s="10">
        <f>IF(A112="","",IF(W112&gt;H112,"Prüfung erforderlich","OK"))</f>
        <v/>
      </c>
    </row>
    <row r="113" ht="32" customHeight="1">
      <c r="A113" s="4" t="n"/>
      <c r="B113" s="4" t="n"/>
      <c r="C113" s="4" t="n"/>
      <c r="D113" s="4" t="n"/>
      <c r="E113" s="35" t="n"/>
      <c r="F113" s="35" t="n"/>
      <c r="G113" s="35" t="n"/>
      <c r="H113" s="36" t="n"/>
      <c r="I113" s="36" t="n"/>
      <c r="J113" s="37">
        <f>IF(A113="","",MIN(MAX(0,H113-I113),W113))</f>
        <v/>
      </c>
      <c r="K113" s="4" t="n"/>
      <c r="L113" s="4" t="n"/>
      <c r="M113" s="4" t="n"/>
      <c r="N113" s="35" t="n"/>
      <c r="O113" s="4" t="n"/>
      <c r="P113" s="36" t="n"/>
      <c r="Q113" s="36" t="n"/>
      <c r="R113" s="38" t="n"/>
      <c r="S113" s="37">
        <f>IF(A113="","",IFERROR(Q113*(1+R113),0))</f>
        <v/>
      </c>
      <c r="T113" s="36" t="n"/>
      <c r="U113" s="37">
        <f>IF(A113="","",MAX(0,S113-V113))</f>
        <v/>
      </c>
      <c r="V113" s="36" t="n"/>
      <c r="W113" s="37">
        <f>IF(A113="","",MAX(0,U113-T113))</f>
        <v/>
      </c>
      <c r="X113" s="4" t="n"/>
      <c r="Y113" s="35" t="n"/>
      <c r="Z113" s="35" t="n"/>
      <c r="AA113" s="4" t="n"/>
      <c r="AB113" s="37">
        <f>IF(A113="","",MAX(0,H113-I113-J113))</f>
        <v/>
      </c>
      <c r="AC113" s="39">
        <f>IF(A113="","",IFERROR(W113/H113,0))</f>
        <v/>
      </c>
      <c r="AD113" s="10">
        <f>IF(A113="","",IF(W113&gt;H113,"Prüfung erforderlich","OK"))</f>
        <v/>
      </c>
    </row>
    <row r="114" ht="32" customHeight="1">
      <c r="A114" s="4" t="n"/>
      <c r="B114" s="4" t="n"/>
      <c r="C114" s="4" t="n"/>
      <c r="D114" s="4" t="n"/>
      <c r="E114" s="35" t="n"/>
      <c r="F114" s="35" t="n"/>
      <c r="G114" s="35" t="n"/>
      <c r="H114" s="36" t="n"/>
      <c r="I114" s="36" t="n"/>
      <c r="J114" s="37">
        <f>IF(A114="","",MIN(MAX(0,H114-I114),W114))</f>
        <v/>
      </c>
      <c r="K114" s="4" t="n"/>
      <c r="L114" s="4" t="n"/>
      <c r="M114" s="4" t="n"/>
      <c r="N114" s="35" t="n"/>
      <c r="O114" s="4" t="n"/>
      <c r="P114" s="36" t="n"/>
      <c r="Q114" s="36" t="n"/>
      <c r="R114" s="38" t="n"/>
      <c r="S114" s="37">
        <f>IF(A114="","",IFERROR(Q114*(1+R114),0))</f>
        <v/>
      </c>
      <c r="T114" s="36" t="n"/>
      <c r="U114" s="37">
        <f>IF(A114="","",MAX(0,S114-V114))</f>
        <v/>
      </c>
      <c r="V114" s="36" t="n"/>
      <c r="W114" s="37">
        <f>IF(A114="","",MAX(0,U114-T114))</f>
        <v/>
      </c>
      <c r="X114" s="4" t="n"/>
      <c r="Y114" s="35" t="n"/>
      <c r="Z114" s="35" t="n"/>
      <c r="AA114" s="4" t="n"/>
      <c r="AB114" s="37">
        <f>IF(A114="","",MAX(0,H114-I114-J114))</f>
        <v/>
      </c>
      <c r="AC114" s="39">
        <f>IF(A114="","",IFERROR(W114/H114,0))</f>
        <v/>
      </c>
      <c r="AD114" s="10">
        <f>IF(A114="","",IF(W114&gt;H114,"Prüfung erforderlich","OK"))</f>
        <v/>
      </c>
    </row>
  </sheetData>
  <autoFilter ref="A4:AD114"/>
  <mergeCells count="2">
    <mergeCell ref="A1:AD1"/>
    <mergeCell ref="A2:AD2"/>
  </mergeCells>
  <conditionalFormatting sqref="J5:J114">
    <cfRule type="cellIs" priority="1" operator="greaterThan" dxfId="0">
      <formula>0</formula>
    </cfRule>
  </conditionalFormatting>
  <conditionalFormatting sqref="W5:W114">
    <cfRule type="cellIs" priority="2" operator="greaterThan" dxfId="0">
      <formula>0</formula>
    </cfRule>
  </conditionalFormatting>
  <conditionalFormatting sqref="AD5:AD114">
    <cfRule type="expression" priority="3" dxfId="1">
      <formula>$AD5="Prüfung erforderlich"</formula>
    </cfRule>
  </conditionalFormatting>
  <dataValidations count="4">
    <dataValidation sqref="X5:X114" showErrorMessage="1" showInputMessage="1" allowBlank="1" type="list">
      <formula1>"Offen,In Prüfung,Brief versendet,Teilzahlung vereinbart,Erledigt,Rechtliche Prüfung"</formula1>
    </dataValidation>
    <dataValidation sqref="O5:O114" showErrorMessage="1" showInputMessage="1" allowBlank="1" type="list">
      <formula1>"Übergabeprotokoll vorhanden,Fotos vorhanden,Kostenvoranschlag vorhanden,Zeugenhinweis vorhanden,Gutachten vorhanden"</formula1>
    </dataValidation>
    <dataValidation sqref="R5:R114" showErrorMessage="1" showInputMessage="1" allowBlank="1" type="decimal" operator="between">
      <formula1>0</formula1>
      <formula2>1</formula2>
    </dataValidation>
    <dataValidation sqref="E5:G114 N5:N114 Y5:Z114" showErrorMessage="1" showInputMessage="1" allowBlank="1" type="date" operator="between">
      <formula1>DATE(2000,1,1)</formula1>
      <formula2>DATE(2100,12,31)</formula2>
    </dataValidation>
  </dataValidation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H39"/>
  <sheetViews>
    <sheetView showGridLines="0" workbookViewId="0">
      <selection activeCell="A1" sqref="A1"/>
    </sheetView>
  </sheetViews>
  <sheetFormatPr baseColWidth="8" defaultRowHeight="15"/>
  <cols>
    <col width="31" customWidth="1" min="1" max="1"/>
    <col width="88" customWidth="1" min="2" max="2"/>
    <col width="4" customWidth="1" min="3" max="3"/>
    <col width="4" customWidth="1" min="4" max="4"/>
    <col width="4" customWidth="1" min="5" max="5"/>
    <col width="4" customWidth="1" min="6" max="6"/>
    <col width="4" customWidth="1" min="7" max="7"/>
    <col width="4" customWidth="1" min="8" max="8"/>
  </cols>
  <sheetData>
    <row r="1" ht="28" customHeight="1">
      <c r="A1" s="1" t="inlineStr">
        <is>
          <t>Briefgenerator – Vorläufiger Einbehalt der Mietkaution</t>
        </is>
      </c>
      <c r="B1" s="33" t="n"/>
      <c r="C1" s="33" t="n"/>
      <c r="D1" s="33" t="n"/>
      <c r="E1" s="33" t="n"/>
      <c r="F1" s="33" t="n"/>
      <c r="G1" s="33" t="n"/>
      <c r="H1" s="34" t="n"/>
    </row>
    <row r="2" ht="30" customHeight="1">
      <c r="A2" s="2" t="inlineStr">
        <is>
          <t>Fall auswählen und Eingabefelder ergänzen. Das Schreiben dient ausschließlich als Arbeitsvorlage und ersetzt keine individuelle rechtliche Prüfung.</t>
        </is>
      </c>
    </row>
    <row r="3">
      <c r="A3" s="11" t="inlineStr">
        <is>
          <t>Fall-ID</t>
        </is>
      </c>
      <c r="B3" s="12" t="inlineStr">
        <is>
          <t>SF-2026-001</t>
        </is>
      </c>
    </row>
    <row r="4">
      <c r="B4" s="13" t="n"/>
    </row>
    <row r="5">
      <c r="A5" s="11" t="inlineStr">
        <is>
          <t>Vermieter / Hausverwaltung</t>
        </is>
      </c>
      <c r="B5" s="12" t="inlineStr">
        <is>
          <t>Rheinblick Hausverwaltung GmbH</t>
        </is>
      </c>
    </row>
    <row r="6">
      <c r="A6" s="11" t="inlineStr">
        <is>
          <t>Mietername</t>
        </is>
      </c>
      <c r="B6" s="14">
        <f>IFERROR(VLOOKUP(B3,'Schadensfälle'!$A$5:$AD$114,2,FALSE),"")</f>
        <v/>
      </c>
    </row>
    <row r="7">
      <c r="A7" s="11" t="inlineStr">
        <is>
          <t>Mietobjekt und Adresse</t>
        </is>
      </c>
      <c r="B7" s="14">
        <f>IF(B3="","",IFERROR(VLOOKUP(B3,'Schadensfälle'!$A$5:$AD$114,3,FALSE),"")&amp;", "&amp;IFERROR(VLOOKUP(B3,'Schadensfälle'!$A$5:$AD$114,4,FALSE),""))</f>
        <v/>
      </c>
    </row>
    <row r="8">
      <c r="A8" s="11" t="inlineStr">
        <is>
          <t>Mietvertragsende</t>
        </is>
      </c>
      <c r="B8" s="40">
        <f>IFERROR(VLOOKUP(B3,'Schadensfälle'!$A$5:$AD$114,6,FALSE),"")</f>
        <v/>
      </c>
    </row>
    <row r="9">
      <c r="A9" s="11" t="inlineStr">
        <is>
          <t>Übergabedatum</t>
        </is>
      </c>
      <c r="B9" s="40">
        <f>IFERROR(VLOOKUP(B3,'Schadensfälle'!$A$5:$AD$114,7,FALSE),"")</f>
        <v/>
      </c>
    </row>
    <row r="10">
      <c r="A10" s="11" t="inlineStr">
        <is>
          <t>Kautionsbetrag</t>
        </is>
      </c>
      <c r="B10" s="41">
        <f>IFERROR(VLOOKUP(B3,'Schadensfälle'!$A$5:$AD$114,8,FALSE),0)</f>
        <v/>
      </c>
    </row>
    <row r="11">
      <c r="A11" s="11" t="inlineStr">
        <is>
          <t>Bereits ausgezahlte Kaution</t>
        </is>
      </c>
      <c r="B11" s="41">
        <f>IFERROR(VLOOKUP(B3,'Schadensfälle'!$A$5:$AD$114,9,FALSE),0)</f>
        <v/>
      </c>
    </row>
    <row r="12">
      <c r="A12" s="11" t="inlineStr">
        <is>
          <t>Einbehaltener Betrag</t>
        </is>
      </c>
      <c r="B12" s="41">
        <f>IFERROR(VLOOKUP(B3,'Schadensfälle'!$A$5:$AD$114,10,FALSE),0)</f>
        <v/>
      </c>
    </row>
    <row r="13">
      <c r="A13" s="11" t="inlineStr">
        <is>
          <t>Verbleibende Auszahlung</t>
        </is>
      </c>
      <c r="B13" s="41">
        <f>IFERROR(VLOOKUP(B3,'Schadensfälle'!$A$5:$AD$114,28,FALSE),0)</f>
        <v/>
      </c>
    </row>
    <row r="14" ht="38" customHeight="1">
      <c r="A14" s="11" t="inlineStr">
        <is>
          <t>Schadenbeschreibung</t>
        </is>
      </c>
      <c r="B14" s="14">
        <f>IFERROR(VLOOKUP(B3,'Schadensfälle'!$A$5:$AD$114,12,FALSE),"")</f>
        <v/>
      </c>
    </row>
    <row r="15">
      <c r="A15" s="11" t="inlineStr">
        <is>
          <t>Frist zur Stellungnahme</t>
        </is>
      </c>
      <c r="B15" s="40">
        <f>IFERROR(VLOOKUP(B3,'Schadensfälle'!$A$5:$AD$114,25,FALSE),"")</f>
        <v/>
      </c>
    </row>
    <row r="16">
      <c r="A16" s="11" t="inlineStr">
        <is>
          <t>Erstattungsfähiger Schaden</t>
        </is>
      </c>
      <c r="B16" s="41">
        <f>IFERROR(VLOOKUP(B3,'Schadensfälle'!$A$5:$AD$114,23,FALSE),0)</f>
        <v/>
      </c>
    </row>
    <row r="17">
      <c r="A17" s="11" t="inlineStr">
        <is>
          <t>Bankverbindung für Auszahlung</t>
        </is>
      </c>
      <c r="B17" s="12" t="inlineStr">
        <is>
          <t>Bitte Bankverbindung des Mieters vor Auszahlung prüfen.</t>
        </is>
      </c>
    </row>
    <row r="18">
      <c r="A18" s="11" t="inlineStr">
        <is>
          <t>Auszahlungsbetrag</t>
        </is>
      </c>
      <c r="B18" s="41">
        <f>IF(B3="","",B13)</f>
        <v/>
      </c>
    </row>
    <row r="19">
      <c r="B19" s="13" t="n"/>
    </row>
    <row r="20">
      <c r="B20" s="13" t="n"/>
    </row>
    <row r="21">
      <c r="B21" s="13" t="n"/>
    </row>
    <row r="22">
      <c r="A22" s="17" t="inlineStr">
        <is>
          <t>Brieftext</t>
        </is>
      </c>
      <c r="B22" s="13" t="n"/>
    </row>
    <row r="23">
      <c r="B23" s="13" t="n"/>
    </row>
    <row r="24">
      <c r="B24" s="13" t="n"/>
    </row>
    <row r="25">
      <c r="A25" s="11" t="inlineStr">
        <is>
          <t>Betreff</t>
        </is>
      </c>
      <c r="B25" s="18">
        <f>IF(B3="","Bitte Fall-ID auswählen.","Betreff: Vorläufiger Einbehalt der Mietkaution – Fall "&amp;B3)</f>
        <v/>
      </c>
    </row>
    <row r="26">
      <c r="B26" s="13" t="n"/>
    </row>
    <row r="27">
      <c r="A27" s="11" t="inlineStr">
        <is>
          <t>Anrede</t>
        </is>
      </c>
      <c r="B27" s="18">
        <f>IF(B6="","","Sehr geehrte/r "&amp;B6&amp;",")</f>
        <v/>
      </c>
    </row>
    <row r="28">
      <c r="B28" s="13" t="n"/>
    </row>
    <row r="29" ht="48" customHeight="1">
      <c r="A29" s="11" t="inlineStr">
        <is>
          <t>Sachverhalt</t>
        </is>
      </c>
      <c r="B29" s="18">
        <f>IF(B3="","","nach der Rückgabe der Mieträume am "&amp;TEXT(B9,"DD.MM.YYYY")&amp;" wurden die nachfolgend aufgeführten Schäden festgestellt: "&amp;B14&amp;".")</f>
        <v/>
      </c>
    </row>
    <row r="30">
      <c r="B30" s="13" t="n"/>
    </row>
    <row r="31" ht="42" customHeight="1">
      <c r="A31" s="11" t="inlineStr">
        <is>
          <t>Einbehalt</t>
        </is>
      </c>
      <c r="B31" s="18">
        <f>IF(B3="","","Die hierfür voraussichtlich erforderlichen Kosten werden zunächst in Höhe von "&amp;TEXT(B12,"#.##0,00 ""€""")&amp;" von der Mietkaution einbehalten.")</f>
        <v/>
      </c>
    </row>
    <row r="32">
      <c r="B32" s="13" t="n"/>
    </row>
    <row r="33">
      <c r="A33" s="11" t="inlineStr">
        <is>
          <t>Frist</t>
        </is>
      </c>
      <c r="B33" s="18">
        <f>IF(B15="","Bitte Stellungnahmefrist ergänzen","Bitte nehmen Sie bis zum "&amp;TEXT(B15,"DD.MM.YYYY")&amp;" Stellung.")</f>
        <v/>
      </c>
    </row>
    <row r="34">
      <c r="B34" s="13" t="n"/>
    </row>
    <row r="35" ht="42" customHeight="1">
      <c r="A35" s="11" t="inlineStr">
        <is>
          <t>Auszahlung</t>
        </is>
      </c>
      <c r="B35" s="18">
        <f>IF(B3="","","Der nach aktuellem Stand verbleibende Auszahlungsbetrag beträgt "&amp;TEXT(B13,"#.##0,00 ""€""")&amp;". Bankverbindung für die Auszahlung: "&amp;B17)</f>
        <v/>
      </c>
    </row>
    <row r="36">
      <c r="B36" s="13" t="n"/>
    </row>
    <row r="37" ht="48" customHeight="1">
      <c r="A37" s="11" t="inlineStr">
        <is>
          <t>Hinweis</t>
        </is>
      </c>
      <c r="B37" s="19" t="inlineStr">
        <is>
          <t>Ein Einbehalt erfolgt nur nach Prüfung des Mietvertrags, der Beweislage und der rechtlichen Voraussetzungen. Betriebskosten- oder Heizkostenabrechnungen sind getrennt zu behandeln.</t>
        </is>
      </c>
    </row>
    <row r="38">
      <c r="B38" s="13" t="n"/>
    </row>
    <row r="39" ht="48" customHeight="1">
      <c r="A39" s="11" t="inlineStr">
        <is>
          <t>Anlagen und Ergänzungen</t>
        </is>
      </c>
      <c r="B39" s="12" t="inlineStr">
        <is>
          <t>Anlagen: Übergabeprotokoll, Fotodokumentation, Kostenvoranschlag und gegebenenfalls Rechnungen beifügen.</t>
        </is>
      </c>
    </row>
  </sheetData>
  <mergeCells count="1">
    <mergeCell ref="A1:H1"/>
  </mergeCells>
  <dataValidations count="1">
    <dataValidation sqref="B3" showErrorMessage="1" showInputMessage="1" allowBlank="0" type="list">
      <formula1>='Schadensfälle'!$A$5:$A$114</formula1>
    </dataValidation>
  </dataValidation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Q21"/>
  <sheetViews>
    <sheetView showGridLines="0" workbookViewId="0">
      <selection activeCell="A1" sqref="A1"/>
    </sheetView>
  </sheetViews>
  <sheetFormatPr baseColWidth="8" defaultRowHeight="15"/>
  <cols>
    <col width="25" customWidth="1" min="1" max="1"/>
    <col width="18" customWidth="1" min="2" max="2"/>
    <col width="25" customWidth="1" min="3" max="3"/>
    <col width="18" customWidth="1" min="4" max="4"/>
    <col width="25" customWidth="1" min="5" max="5"/>
    <col width="18" customWidth="1" min="6" max="6"/>
    <col width="28" customWidth="1" min="7" max="7"/>
    <col width="18" customWidth="1" min="8" max="8"/>
    <col width="4" customWidth="1" min="9" max="9"/>
    <col width="25" customWidth="1" min="10" max="10"/>
    <col width="18" customWidth="1" min="11" max="11"/>
    <col width="18" customWidth="1" min="12" max="12"/>
    <col width="18" customWidth="1" min="13" max="13"/>
    <col width="18" customWidth="1" min="14" max="14"/>
    <col width="18" customWidth="1" min="15" max="15"/>
    <col width="18" customWidth="1" min="16" max="16"/>
    <col width="18" customWidth="1" min="17" max="17"/>
  </cols>
  <sheetData>
    <row r="1" ht="28" customHeight="1">
      <c r="A1" s="1" t="inlineStr">
        <is>
          <t>Übersicht – Mietkaution und Schadensfälle</t>
        </is>
      </c>
      <c r="B1" s="33" t="n"/>
      <c r="C1" s="33" t="n"/>
      <c r="D1" s="33" t="n"/>
      <c r="E1" s="33" t="n"/>
      <c r="F1" s="33" t="n"/>
      <c r="G1" s="33" t="n"/>
      <c r="H1" s="33" t="n"/>
      <c r="I1" s="33" t="n"/>
      <c r="J1" s="33" t="n"/>
      <c r="K1" s="33" t="n"/>
      <c r="L1" s="33" t="n"/>
      <c r="M1" s="33" t="n"/>
      <c r="N1" s="33" t="n"/>
      <c r="O1" s="33" t="n"/>
      <c r="P1" s="33" t="n"/>
      <c r="Q1" s="34" t="n"/>
    </row>
    <row r="2" ht="28" customHeight="1">
      <c r="A2" s="2" t="inlineStr">
        <is>
          <t>Kennzahlen basieren auf allen vorbereiteten Datensätzen der Tabelle „Schadensfälle“. Leere Zeilen werden in den Auswertungen nicht berücksichtigt.</t>
        </is>
      </c>
      <c r="B2" s="33" t="n"/>
      <c r="C2" s="33" t="n"/>
      <c r="D2" s="33" t="n"/>
      <c r="E2" s="33" t="n"/>
      <c r="F2" s="33" t="n"/>
      <c r="G2" s="33" t="n"/>
      <c r="H2" s="33" t="n"/>
      <c r="I2" s="33" t="n"/>
      <c r="J2" s="33" t="n"/>
      <c r="K2" s="33" t="n"/>
      <c r="L2" s="33" t="n"/>
      <c r="M2" s="33" t="n"/>
      <c r="N2" s="33" t="n"/>
      <c r="O2" s="33" t="n"/>
      <c r="P2" s="33" t="n"/>
      <c r="Q2" s="34" t="n"/>
    </row>
    <row r="3" ht="28" customHeight="1">
      <c r="A3" s="17" t="inlineStr">
        <is>
          <t>Anzahl Schadensfälle</t>
        </is>
      </c>
      <c r="C3" s="17" t="inlineStr">
        <is>
          <t>Gesamte Kaution</t>
        </is>
      </c>
      <c r="E3" s="17" t="inlineStr">
        <is>
          <t>Gesamter Einbehalt</t>
        </is>
      </c>
      <c r="G3" s="17" t="inlineStr">
        <is>
          <t>Gesamter Schaden</t>
        </is>
      </c>
    </row>
    <row r="4" ht="28" customHeight="1">
      <c r="A4" s="20">
        <f>COUNTIF('Schadensfälle'!$A$5:$A$114,"&lt;&gt;")</f>
        <v/>
      </c>
      <c r="C4" s="42">
        <f>SUM('Schadensfälle'!$H$5:$H$114)</f>
        <v/>
      </c>
      <c r="E4" s="42">
        <f>SUM('Schadensfälle'!$J$5:$J$114)</f>
        <v/>
      </c>
      <c r="G4" s="42">
        <f>SUM('Schadensfälle'!$W$5:$W$114)</f>
        <v/>
      </c>
    </row>
    <row r="5"/>
    <row r="6" ht="28" customHeight="1">
      <c r="A6" s="17" t="inlineStr">
        <is>
          <t>Durchschnittlicher Schaden</t>
        </is>
      </c>
      <c r="C6" s="17" t="inlineStr">
        <is>
          <t>Offene Fälle</t>
        </is>
      </c>
      <c r="E6" s="17" t="inlineStr">
        <is>
          <t>Briefe versendet</t>
        </is>
      </c>
      <c r="G6" s="17" t="inlineStr">
        <is>
          <t>Anteil Fälle mit Einbehalt</t>
        </is>
      </c>
    </row>
    <row r="7" ht="28" customHeight="1">
      <c r="A7" s="42">
        <f>IFERROR(AVERAGE('Schadensfälle'!$W$5:$W$114),0)</f>
        <v/>
      </c>
      <c r="C7" s="20">
        <f>COUNTIF('Schadensfälle'!$X$5:$X$114,"Offen")</f>
        <v/>
      </c>
      <c r="E7" s="20">
        <f>COUNTIF('Schadensfälle'!$X$5:$X$114,"Brief versendet")</f>
        <v/>
      </c>
      <c r="G7" s="43">
        <f>IFERROR(COUNTIF('Schadensfälle'!$J$5:$J$114,"&gt;0")/COUNTIF('Schadensfälle'!$A$5:$A$114,"&lt;&gt;"),0)</f>
        <v/>
      </c>
    </row>
    <row r="8"/>
    <row r="9"/>
    <row r="10">
      <c r="A10" s="23" t="inlineStr">
        <is>
          <t>Schadensbetrag je Stadt</t>
        </is>
      </c>
      <c r="B10" s="24" t="n"/>
      <c r="E10" s="23" t="inlineStr">
        <is>
          <t>Fälle nach Status</t>
        </is>
      </c>
      <c r="F10" s="24" t="n"/>
      <c r="J10" s="23" t="inlineStr">
        <is>
          <t>Finanzübersicht</t>
        </is>
      </c>
      <c r="K10" s="24" t="n"/>
    </row>
    <row r="11">
      <c r="A11" s="3" t="inlineStr">
        <is>
          <t>Stadt</t>
        </is>
      </c>
      <c r="B11" s="3" t="inlineStr">
        <is>
          <t>Erstattungsfähiger Schaden</t>
        </is>
      </c>
      <c r="E11" s="3" t="inlineStr">
        <is>
          <t>Status</t>
        </is>
      </c>
      <c r="F11" s="3" t="inlineStr">
        <is>
          <t>Anzahl Fälle</t>
        </is>
      </c>
      <c r="J11" s="3" t="inlineStr">
        <is>
          <t>Kennzahl</t>
        </is>
      </c>
      <c r="K11" s="3" t="inlineStr">
        <is>
          <t>Betrag</t>
        </is>
      </c>
    </row>
    <row r="12">
      <c r="A12" s="25" t="inlineStr">
        <is>
          <t>Berlin</t>
        </is>
      </c>
      <c r="B12" s="44">
        <f>SUMIF('Schadensfälle'!$D$5:$D$114,A12,'Schadensfälle'!$W$5:$W$114)</f>
        <v/>
      </c>
      <c r="E12" s="25" t="inlineStr">
        <is>
          <t>Offen</t>
        </is>
      </c>
      <c r="F12" s="25">
        <f>COUNTIF('Schadensfälle'!$X$5:$X$114,E12)</f>
        <v/>
      </c>
      <c r="J12" s="25" t="inlineStr">
        <is>
          <t>Gesamte Kaution</t>
        </is>
      </c>
      <c r="K12" s="44">
        <f>SUM('Schadensfälle'!$H$5:$H$114)</f>
        <v/>
      </c>
    </row>
    <row r="13">
      <c r="A13" s="27" t="inlineStr">
        <is>
          <t>München</t>
        </is>
      </c>
      <c r="B13" s="45">
        <f>SUMIF('Schadensfälle'!$D$5:$D$114,A13,'Schadensfälle'!$W$5:$W$114)</f>
        <v/>
      </c>
      <c r="E13" s="27" t="inlineStr">
        <is>
          <t>In Prüfung</t>
        </is>
      </c>
      <c r="F13" s="27">
        <f>COUNTIF('Schadensfälle'!$X$5:$X$114,E13)</f>
        <v/>
      </c>
      <c r="J13" s="27" t="inlineStr">
        <is>
          <t>Gesamter Einbehalt</t>
        </is>
      </c>
      <c r="K13" s="45">
        <f>SUM('Schadensfälle'!$J$5:$J$114)</f>
        <v/>
      </c>
    </row>
    <row r="14">
      <c r="A14" s="25" t="inlineStr">
        <is>
          <t>Hamburg</t>
        </is>
      </c>
      <c r="B14" s="44">
        <f>SUMIF('Schadensfälle'!$D$5:$D$114,A14,'Schadensfälle'!$W$5:$W$114)</f>
        <v/>
      </c>
      <c r="E14" s="25" t="inlineStr">
        <is>
          <t>Brief versendet</t>
        </is>
      </c>
      <c r="F14" s="25">
        <f>COUNTIF('Schadensfälle'!$X$5:$X$114,E14)</f>
        <v/>
      </c>
      <c r="J14" s="25" t="inlineStr">
        <is>
          <t>Verbleibende Auszahlung</t>
        </is>
      </c>
      <c r="K14" s="44">
        <f>SUM('Schadensfälle'!$AB$5:$AB$114)</f>
        <v/>
      </c>
    </row>
    <row r="15">
      <c r="A15" s="27" t="inlineStr">
        <is>
          <t>Köln</t>
        </is>
      </c>
      <c r="B15" s="45">
        <f>SUMIF('Schadensfälle'!$D$5:$D$114,A15,'Schadensfälle'!$W$5:$W$114)</f>
        <v/>
      </c>
      <c r="E15" s="27" t="inlineStr">
        <is>
          <t>Teilzahlung vereinbart</t>
        </is>
      </c>
      <c r="F15" s="27">
        <f>COUNTIF('Schadensfälle'!$X$5:$X$114,E15)</f>
        <v/>
      </c>
    </row>
    <row r="16">
      <c r="A16" s="25" t="inlineStr">
        <is>
          <t>Frankfurt am Main</t>
        </is>
      </c>
      <c r="B16" s="44">
        <f>SUMIF('Schadensfälle'!$D$5:$D$114,A16,'Schadensfälle'!$W$5:$W$114)</f>
        <v/>
      </c>
      <c r="E16" s="25" t="inlineStr">
        <is>
          <t>Erledigt</t>
        </is>
      </c>
      <c r="F16" s="25">
        <f>COUNTIF('Schadensfälle'!$X$5:$X$114,E16)</f>
        <v/>
      </c>
    </row>
    <row r="17">
      <c r="A17" s="27" t="inlineStr">
        <is>
          <t>Stuttgart</t>
        </is>
      </c>
      <c r="B17" s="45">
        <f>SUMIF('Schadensfälle'!$D$5:$D$114,A17,'Schadensfälle'!$W$5:$W$114)</f>
        <v/>
      </c>
      <c r="E17" s="27" t="inlineStr">
        <is>
          <t>Rechtliche Prüfung</t>
        </is>
      </c>
      <c r="F17" s="27">
        <f>COUNTIF('Schadensfälle'!$X$5:$X$114,E17)</f>
        <v/>
      </c>
    </row>
    <row r="18">
      <c r="A18" s="25" t="inlineStr">
        <is>
          <t>Düsseldorf</t>
        </is>
      </c>
      <c r="B18" s="44">
        <f>SUMIF('Schadensfälle'!$D$5:$D$114,A18,'Schadensfälle'!$W$5:$W$114)</f>
        <v/>
      </c>
    </row>
    <row r="19">
      <c r="A19" s="27" t="inlineStr">
        <is>
          <t>Leipzig</t>
        </is>
      </c>
      <c r="B19" s="45">
        <f>SUMIF('Schadensfälle'!$D$5:$D$114,A19,'Schadensfälle'!$W$5:$W$114)</f>
        <v/>
      </c>
    </row>
    <row r="20">
      <c r="A20" s="25" t="inlineStr">
        <is>
          <t>Dresden</t>
        </is>
      </c>
      <c r="B20" s="44">
        <f>SUMIF('Schadensfälle'!$D$5:$D$114,A20,'Schadensfälle'!$W$5:$W$114)</f>
        <v/>
      </c>
    </row>
    <row r="21">
      <c r="A21" s="27" t="inlineStr">
        <is>
          <t>Hannover</t>
        </is>
      </c>
      <c r="B21" s="45">
        <f>SUMIF('Schadensfälle'!$D$5:$D$114,A21,'Schadensfälle'!$W$5:$W$114)</f>
        <v/>
      </c>
    </row>
  </sheetData>
  <mergeCells count="2">
    <mergeCell ref="A1:Q1"/>
    <mergeCell ref="A2:Q2"/>
  </mergeCells>
  <pageMargins left="0.75" right="0.75" top="1" bottom="1" header="0.5" footer="0.5"/>
  <drawing xmlns:r="http://schemas.openxmlformats.org/officeDocument/2006/relationships" r:id="rId1"/>
</worksheet>
</file>

<file path=xl/worksheets/sheet4.xml><?xml version="1.0" encoding="utf-8"?>
<worksheet xmlns="http://schemas.openxmlformats.org/spreadsheetml/2006/main">
  <sheetPr>
    <outlinePr summaryBelow="1" summaryRight="1"/>
    <pageSetUpPr/>
  </sheetPr>
  <dimension ref="A1:F13"/>
  <sheetViews>
    <sheetView showGridLines="0" workbookViewId="0">
      <selection activeCell="A1" sqref="A1"/>
    </sheetView>
  </sheetViews>
  <sheetFormatPr baseColWidth="8" defaultRowHeight="15"/>
  <cols>
    <col width="32" customWidth="1" min="1" max="1"/>
    <col width="105" customWidth="1" min="2" max="2"/>
    <col width="4" customWidth="1" min="3" max="3"/>
    <col width="4" customWidth="1" min="4" max="4"/>
    <col width="4" customWidth="1" min="5" max="5"/>
    <col width="4" customWidth="1" min="6" max="6"/>
  </cols>
  <sheetData>
    <row r="1" ht="28" customHeight="1">
      <c r="A1" s="1" t="inlineStr">
        <is>
          <t>Hinweise zur Arbeitsmappe</t>
        </is>
      </c>
      <c r="B1" s="33" t="n"/>
      <c r="C1" s="33" t="n"/>
      <c r="D1" s="33" t="n"/>
      <c r="E1" s="33" t="n"/>
      <c r="F1" s="34" t="n"/>
    </row>
    <row r="2"/>
    <row r="3">
      <c r="A3" s="3" t="inlineStr">
        <is>
          <t>Arbeitsbereich</t>
        </is>
      </c>
      <c r="B3" s="3" t="inlineStr">
        <is>
          <t>Erläuterung</t>
        </is>
      </c>
    </row>
    <row r="4" ht="48" customHeight="1">
      <c r="A4" s="29" t="inlineStr">
        <is>
          <t>Schadensfälle</t>
        </is>
      </c>
      <c r="B4" s="30" t="inlineStr">
        <is>
          <t>Zentrale Datentabelle für jeden dokumentierten Schaden. Gelb hinterlegte Felder sind Eingabefelder. Hell hinterlegte Felder enthalten Berechnungen für Reparaturkosten, Forderung, Einbehalt, verbleibende Auszahlung und Plausibilitätsprüfung.</t>
        </is>
      </c>
    </row>
    <row r="5" ht="48" customHeight="1">
      <c r="A5" s="31" t="inlineStr">
        <is>
          <t>Briefgenerator</t>
        </is>
      </c>
      <c r="B5" s="18" t="inlineStr">
        <is>
          <t>Wählen Sie in der gelben Zelle „Fall-ID“ einen Datensatz aus. Mieter-, Objekt-, Kautions- und Schadensdaten werden automatisch aus „Schadensfälle“ übernommen. Ergänzen Sie Hausverwaltung, Bankverbindung sowie Anlagen und individuelle Informationen.</t>
        </is>
      </c>
    </row>
    <row r="6" ht="48" customHeight="1">
      <c r="A6" s="29" t="inlineStr">
        <is>
          <t>Übersicht</t>
        </is>
      </c>
      <c r="B6" s="30" t="inlineStr">
        <is>
          <t>Zeigt Kennzahlen, Schadensbeträge nach Stadt, Fälle nach Status sowie die Finanzübersicht. Die Auswertungen beziehen alle vorbereiteten Datenzeilen ein und ignorieren leere Fälle.</t>
        </is>
      </c>
    </row>
    <row r="7" ht="48" customHeight="1">
      <c r="A7" s="31" t="inlineStr">
        <is>
          <t>Kautions-Einbehalt</t>
        </is>
      </c>
      <c r="B7" s="18" t="inlineStr">
        <is>
          <t>Der einbehaltene Betrag wird auf den nach bereits erfolgter Auszahlung verbleibenden Kautionsbetrag begrenzt. Versicherungsleistungen und hinterlegte Mieterbeteiligungen werden in der Berechnung des erstattungsfähigen Schadens berücksichtigt.</t>
        </is>
      </c>
    </row>
    <row r="8" ht="48" customHeight="1">
      <c r="A8" s="29" t="inlineStr">
        <is>
          <t>Beweislage</t>
        </is>
      </c>
      <c r="B8" s="30" t="inlineStr">
        <is>
          <t>Dokumentieren Sie insbesondere Übergabeprotokoll, Fotos, Kostenvoranschläge, Rechnungen, Zeugenhinweise und gegebenenfalls Gutachten. Die Beweislage ist vor Versand eines Schreibens vollständig zu prüfen.</t>
        </is>
      </c>
    </row>
    <row r="9" ht="48" customHeight="1">
      <c r="A9" s="31" t="inlineStr">
        <is>
          <t>Frist zur Stellungnahme</t>
        </is>
      </c>
      <c r="B9" s="18" t="inlineStr">
        <is>
          <t>Tragen Sie eine angemessene, einzelfallbezogene Frist ein. Die Vorlage setzt keine rechtliche Frist oder Rechtsfolge automatisch fest.</t>
        </is>
      </c>
    </row>
    <row r="10" ht="48" customHeight="1">
      <c r="A10" s="29" t="inlineStr">
        <is>
          <t>Betriebskosten</t>
        </is>
      </c>
      <c r="B10" s="30" t="inlineStr">
        <is>
          <t>Betriebskosten- und Heizkostenabrechnungen sind getrennt vom hier dokumentierten Schadensersatz und Kautions-Einbehalt zu behandeln.</t>
        </is>
      </c>
    </row>
    <row r="11"/>
    <row r="12"/>
    <row r="13" ht="66" customHeight="1">
      <c r="A13" s="32" t="inlineStr">
        <is>
          <t>Rechtlicher Hinweis</t>
        </is>
      </c>
      <c r="B13" s="19" t="inlineStr">
        <is>
          <t>Diese Arbeitsmappe dient der Dokumentation und Vorbereitung eines Schreibens. Sie ersetzt keine individuelle Rechtsberatung. Vor einem Einbehalt oder einer Aufrechnung sind Mietvertrag, Übergabeprotokoll, Beweislage, mögliche Verjährung, Versicherungsleistungen und die rechtlichen Voraussetzungen im Einzelfall zu prüfen.</t>
        </is>
      </c>
    </row>
  </sheetData>
  <mergeCells count="1">
    <mergeCell ref="A1:F1"/>
  </mergeCells>
  <pageMargins left="0.75" right="0.75" top="1" bottom="1" header="0.5" footer="0.5"/>
</worksheet>
</file>

<file path=docProps/app.xml><?xml version="1.0" encoding="utf-8"?>
<Properties xmlns="http://schemas.openxmlformats.org/officeDocument/2006/extended-properties">
  <Application>Microsoft Excel</Application>
  <AppVersion>3.0</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2026-09-11T10:00:57Z</dcterms:created>
  <dcterms:modified xmlns:dcterms="http://purl.org/dc/terms/" xmlns:xsi="http://www.w3.org/2001/XMLSchema-instance" xsi:type="dcterms:W3CDTF">2026-09-11T10:00:57Z</dcterms:modified>
</cp:coreProperties>
</file>