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ückforderun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riefvorlage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'Rückforderung'!$A$3:$Z$103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2C4C73"/>
      </patternFill>
    </fill>
    <fill>
      <patternFill patternType="solid">
        <fgColor rgb="00E8EE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166534"/>
        <sz val="10"/>
      </font>
      <fill>
        <patternFill patternType="solid">
          <fgColor rgb="0022C55E"/>
        </patternFill>
      </fill>
    </dxf>
    <dxf>
      <font>
        <name val="Calibri"/>
        <b val="1"/>
        <color rgb="00991B1B"/>
        <sz val="10"/>
      </font>
      <fill>
        <patternFill patternType="solid">
          <fgColor rgb="00DC2626"/>
        </patternFill>
      </fill>
    </dxf>
    <dxf>
      <font>
        <name val="Calibri"/>
        <b val="1"/>
        <color rgb="0092400E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Rückforderungsbetrag je Vorgangs-ID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'Rückforderung'!P3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'Rückforderung'!$A$4:$A$103</f>
            </numRef>
          </cat>
          <val>
            <numRef>
              <f>'Rückforderung'!$P$4:$P$103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Vorgangs-ID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Euro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Statusverteilung</a:t>
            </a:r>
          </a:p>
        </rich>
      </tx>
    </title>
    <plotArea>
      <pieChart>
        <varyColors val="1"/>
        <ser>
          <idx val="0"/>
          <order val="0"/>
          <tx>
            <strRef>
              <f>'Dashboard'!I3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'Dashboard'!$H$4:$H$7</f>
            </numRef>
          </cat>
          <val>
            <numRef>
              <f>'Dashboard'!$I$4:$I$7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8" customWidth="1" min="3" max="3"/>
    <col width="11" customWidth="1" min="4" max="4"/>
    <col width="16" customWidth="1" min="5" max="5"/>
    <col width="29" customWidth="1" min="6" max="6"/>
    <col width="35" customWidth="1" min="7" max="7"/>
    <col width="14" customWidth="1" min="8" max="8"/>
    <col width="15" customWidth="1" min="9" max="9"/>
    <col width="15" customWidth="1" min="10" max="10"/>
    <col width="14" customWidth="1" min="11" max="11"/>
    <col width="19" customWidth="1" min="12" max="12"/>
    <col width="17" customWidth="1" min="13" max="13"/>
    <col width="20" customWidth="1" min="14" max="14"/>
    <col width="19" customWidth="1" min="15" max="15"/>
    <col width="19" customWidth="1" min="16" max="16"/>
    <col width="14" customWidth="1" min="17" max="17"/>
    <col width="16" customWidth="1" min="18" max="18"/>
    <col width="17" customWidth="1" min="19" max="19"/>
    <col width="18" customWidth="1" min="20" max="20"/>
    <col width="18" customWidth="1" min="21" max="21"/>
    <col width="19" customWidth="1" min="22" max="22"/>
    <col width="16" customWidth="1" min="23" max="23"/>
    <col width="16" customWidth="1" min="24" max="24"/>
    <col width="32" customWidth="1" min="25" max="25"/>
    <col width="23" customWidth="1" min="26" max="26"/>
  </cols>
  <sheetData>
    <row r="1" ht="28" customHeight="1">
      <c r="A1" s="1" t="inlineStr">
        <is>
          <t>Rückforderung – Miete für Rauchwarnmelder</t>
        </is>
      </c>
    </row>
    <row r="2" ht="24" customHeight="1">
      <c r="A2" s="2" t="inlineStr">
        <is>
          <t>Gelbe Zellen sind Eingaben. Berechnete Spalten werden automatisch aus den hinterlegten Angaben ermittelt.</t>
        </is>
      </c>
    </row>
    <row r="3" ht="42" customHeight="1">
      <c r="A3" s="3" t="inlineStr">
        <is>
          <t>Vorgangs-ID</t>
        </is>
      </c>
      <c r="B3" s="3" t="inlineStr">
        <is>
          <t>Mieter/in</t>
        </is>
      </c>
      <c r="C3" s="3" t="inlineStr">
        <is>
          <t>Straße und Hausnummer</t>
        </is>
      </c>
      <c r="D3" s="3" t="inlineStr">
        <is>
          <t>PLZ</t>
        </is>
      </c>
      <c r="E3" s="3" t="inlineStr">
        <is>
          <t>Ort</t>
        </is>
      </c>
      <c r="F3" s="3" t="inlineStr">
        <is>
          <t>Vermieter/Hausverwaltung</t>
        </is>
      </c>
      <c r="G3" s="3" t="inlineStr">
        <is>
          <t>E-Mail/Adresse Empfänger</t>
        </is>
      </c>
      <c r="H3" s="3" t="inlineStr">
        <is>
          <t>Anzahl Rauchwarnmelder</t>
        </is>
      </c>
      <c r="I3" s="3" t="inlineStr">
        <is>
          <t>Mietzeitraum von</t>
        </is>
      </c>
      <c r="J3" s="3" t="inlineStr">
        <is>
          <t>Mietzeitraum bis</t>
        </is>
      </c>
      <c r="K3" s="3" t="inlineStr">
        <is>
          <t>Abrechnungsjahr</t>
        </is>
      </c>
      <c r="L3" s="3" t="inlineStr">
        <is>
          <t>Monatliche Miete je Rauchwarnmelder</t>
        </is>
      </c>
      <c r="M3" s="3" t="inlineStr">
        <is>
          <t>Anzahl berechneter Monate</t>
        </is>
      </c>
      <c r="N3" s="3" t="inlineStr">
        <is>
          <t>Bereits gezahlter Gesamtbetrag</t>
        </is>
      </c>
      <c r="O3" s="3" t="inlineStr">
        <is>
          <t>Sonstige berechnete Kosten</t>
        </is>
      </c>
      <c r="P3" s="3" t="inlineStr">
        <is>
          <t>Rückforderungsbetrag</t>
        </is>
      </c>
      <c r="Q3" s="3" t="inlineStr">
        <is>
          <t>Zinssatz p. a.</t>
        </is>
      </c>
      <c r="R3" s="3" t="inlineStr">
        <is>
          <t>Forderungsdatum</t>
        </is>
      </c>
      <c r="S3" s="3" t="inlineStr">
        <is>
          <t>Tage seit Forderungsdatum</t>
        </is>
      </c>
      <c r="T3" s="3" t="inlineStr">
        <is>
          <t>Berechnete Verzugszinsen</t>
        </is>
      </c>
      <c r="U3" s="3" t="inlineStr">
        <is>
          <t>Gesamtforderung</t>
        </is>
      </c>
      <c r="V3" s="3" t="inlineStr">
        <is>
          <t>Bearbeitungsstatus</t>
        </is>
      </c>
      <c r="W3" s="3" t="inlineStr">
        <is>
          <t>Frist für Antwort</t>
        </is>
      </c>
      <c r="X3" s="3" t="inlineStr">
        <is>
          <t>Brief erstellt am</t>
        </is>
      </c>
      <c r="Y3" s="3" t="inlineStr">
        <is>
          <t>Notizen</t>
        </is>
      </c>
      <c r="Z3" s="3" t="inlineStr">
        <is>
          <t>Friststatus (berechnet)</t>
        </is>
      </c>
    </row>
    <row r="4" ht="32" customHeight="1">
      <c r="A4" s="4" t="inlineStr">
        <is>
          <t>RW-2026-001</t>
        </is>
      </c>
      <c r="B4" s="4" t="inlineStr">
        <is>
          <t>Thomas Müller</t>
        </is>
      </c>
      <c r="C4" s="4" t="inlineStr">
        <is>
          <t>Kantstraße 48</t>
        </is>
      </c>
      <c r="D4" s="4" t="inlineStr">
        <is>
          <t>10625</t>
        </is>
      </c>
      <c r="E4" s="4" t="inlineStr">
        <is>
          <t>Berlin</t>
        </is>
      </c>
      <c r="F4" s="4" t="inlineStr">
        <is>
          <t>Hausverwaltung Berlin Mitte GmbH</t>
        </is>
      </c>
      <c r="G4" s="4" t="inlineStr">
        <is>
          <t>service@hv-berlin-mitte.de</t>
        </is>
      </c>
      <c r="H4" s="5" t="n">
        <v>3</v>
      </c>
      <c r="I4" s="32" t="n">
        <v>46023</v>
      </c>
      <c r="J4" s="32" t="n">
        <v>46112</v>
      </c>
      <c r="K4" s="5" t="n">
        <v>2026</v>
      </c>
      <c r="L4" s="7" t="n">
        <v>1.85</v>
      </c>
      <c r="M4" s="8">
        <f>IF($A4="","",IF(OR($I4="",$J4=""),"",IFERROR(DATEDIF($I4,$J4,"m")+1,"")))</f>
        <v/>
      </c>
      <c r="N4" s="7" t="n">
        <v>16.65</v>
      </c>
      <c r="O4" s="7" t="n">
        <v>0</v>
      </c>
      <c r="P4" s="9">
        <f>IF($A4="","",MAX(0,$L4*$M4+$N4))</f>
        <v/>
      </c>
      <c r="Q4" s="33" t="n">
        <v>0.05</v>
      </c>
      <c r="R4" s="32" t="n">
        <v>46037</v>
      </c>
      <c r="S4" s="8">
        <f>IF(OR($A4="",$R4=""),"",MAX(0,TODAY()-$R4))</f>
        <v/>
      </c>
      <c r="T4" s="9">
        <f>IF(OR($A4="",$P4="",$Q4="",$S4=""),"",$P4*$Q4*$S4/365)</f>
        <v/>
      </c>
      <c r="U4" s="9">
        <f>IF($A4="","",$P4+$T4)</f>
        <v/>
      </c>
      <c r="V4" s="5" t="inlineStr">
        <is>
          <t>Offen</t>
        </is>
      </c>
      <c r="W4" s="32" t="n">
        <v>46300</v>
      </c>
      <c r="X4" s="32" t="n">
        <v>46302</v>
      </c>
      <c r="Y4" s="4" t="inlineStr">
        <is>
          <t>Abrechnung und Zahlungsnachweis liegen vor.</t>
        </is>
      </c>
      <c r="Z4" s="8">
        <f>IF(OR($A4="",$W4=""),"",IF($V4="Erledigt","Erledigt",IF($W4&lt;TODAY(),"Frist überschritten",IF($W4-TODAY()&lt;=7,"Frist läuft bald ab","Offen"))))</f>
        <v/>
      </c>
    </row>
    <row r="5" ht="28" customHeight="1">
      <c r="A5" s="4" t="inlineStr">
        <is>
          <t>RW-2026-002</t>
        </is>
      </c>
      <c r="B5" s="4" t="inlineStr">
        <is>
          <t>Sabine Schneider</t>
        </is>
      </c>
      <c r="C5" s="4" t="inlineStr">
        <is>
          <t>Leopoldstraße 112</t>
        </is>
      </c>
      <c r="D5" s="4" t="inlineStr">
        <is>
          <t>80802</t>
        </is>
      </c>
      <c r="E5" s="4" t="inlineStr">
        <is>
          <t>München</t>
        </is>
      </c>
      <c r="F5" s="4" t="inlineStr">
        <is>
          <t>Isar Immobilienverwaltung KG</t>
        </is>
      </c>
      <c r="G5" s="4" t="inlineStr">
        <is>
          <t>post@isar-immobilien.de</t>
        </is>
      </c>
      <c r="H5" s="5" t="n">
        <v>2</v>
      </c>
      <c r="I5" s="32" t="n">
        <v>46054</v>
      </c>
      <c r="J5" s="32" t="n">
        <v>46173</v>
      </c>
      <c r="K5" s="5" t="n">
        <v>2026</v>
      </c>
      <c r="L5" s="7" t="n">
        <v>2.1</v>
      </c>
      <c r="M5" s="8">
        <f>IF($A5="","",IF(OR($I5="",$J5=""),"",IFERROR(DATEDIF($I5,$J5,"m")+1,"")))</f>
        <v/>
      </c>
      <c r="N5" s="7" t="n">
        <v>16.8</v>
      </c>
      <c r="O5" s="7" t="n">
        <v>0</v>
      </c>
      <c r="P5" s="9">
        <f>IF($A5="","",MAX(0,$L5*$M5+$N5))</f>
        <v/>
      </c>
      <c r="Q5" s="33" t="n">
        <v>0.05</v>
      </c>
      <c r="R5" s="32" t="n">
        <v>46071</v>
      </c>
      <c r="S5" s="8">
        <f>IF(OR($A5="",$R5=""),"",MAX(0,TODAY()-$R5))</f>
        <v/>
      </c>
      <c r="T5" s="9">
        <f>IF(OR($A5="",$P5="",$Q5="",$S5=""),"",$P5*$Q5*$S5/365)</f>
        <v/>
      </c>
      <c r="U5" s="9">
        <f>IF($A5="","",$P5+$T5)</f>
        <v/>
      </c>
      <c r="V5" s="5" t="inlineStr">
        <is>
          <t>Offen</t>
        </is>
      </c>
      <c r="W5" s="32" t="n">
        <v>46305</v>
      </c>
      <c r="X5" s="32" t="n">
        <v>46302</v>
      </c>
      <c r="Y5" s="4" t="inlineStr">
        <is>
          <t>Erinnerung an Hausverwaltung vorbereitet.</t>
        </is>
      </c>
      <c r="Z5" s="8">
        <f>IF(OR($A5="",$W5=""),"",IF($V5="Erledigt","Erledigt",IF($W5&lt;TODAY(),"Frist überschritten",IF($W5-TODAY()&lt;=7,"Frist läuft bald ab","Offen"))))</f>
        <v/>
      </c>
    </row>
    <row r="6" ht="28" customHeight="1">
      <c r="A6" s="4" t="inlineStr">
        <is>
          <t>RW-2026-003</t>
        </is>
      </c>
      <c r="B6" s="4" t="inlineStr">
        <is>
          <t>Michael Fischer</t>
        </is>
      </c>
      <c r="C6" s="4" t="inlineStr">
        <is>
          <t>Osterstraße 143</t>
        </is>
      </c>
      <c r="D6" s="4" t="inlineStr">
        <is>
          <t>20255</t>
        </is>
      </c>
      <c r="E6" s="4" t="inlineStr">
        <is>
          <t>Hamburg</t>
        </is>
      </c>
      <c r="F6" s="4" t="inlineStr">
        <is>
          <t>Elbhaus Verwaltung GmbH</t>
        </is>
      </c>
      <c r="G6" s="4" t="inlineStr">
        <is>
          <t>kontakt@elbhaus-verwaltung.de</t>
        </is>
      </c>
      <c r="H6" s="5" t="n">
        <v>4</v>
      </c>
      <c r="I6" s="32" t="n">
        <v>46082</v>
      </c>
      <c r="J6" s="32" t="n">
        <v>46203</v>
      </c>
      <c r="K6" s="5" t="n">
        <v>2026</v>
      </c>
      <c r="L6" s="7" t="n">
        <v>1.7</v>
      </c>
      <c r="M6" s="8">
        <f>IF($A6="","",IF(OR($I6="",$J6=""),"",IFERROR(DATEDIF($I6,$J6,"m")+1,"")))</f>
        <v/>
      </c>
      <c r="N6" s="7" t="n">
        <v>27.2</v>
      </c>
      <c r="O6" s="7" t="n">
        <v>0</v>
      </c>
      <c r="P6" s="9">
        <f>IF($A6="","",MAX(0,$L6*$M6+$N6))</f>
        <v/>
      </c>
      <c r="Q6" s="33" t="n">
        <v>0.05</v>
      </c>
      <c r="R6" s="32" t="n">
        <v>46093</v>
      </c>
      <c r="S6" s="8">
        <f>IF(OR($A6="",$R6=""),"",MAX(0,TODAY()-$R6))</f>
        <v/>
      </c>
      <c r="T6" s="9">
        <f>IF(OR($A6="",$P6="",$Q6="",$S6=""),"",$P6*$Q6*$S6/365)</f>
        <v/>
      </c>
      <c r="U6" s="9">
        <f>IF($A6="","",$P6+$T6)</f>
        <v/>
      </c>
      <c r="V6" s="5" t="inlineStr">
        <is>
          <t>Erledigt</t>
        </is>
      </c>
      <c r="W6" s="32" t="n">
        <v>46317</v>
      </c>
      <c r="X6" s="32" t="n">
        <v>46302</v>
      </c>
      <c r="Y6" s="4" t="inlineStr">
        <is>
          <t>Erstattung laut E-Mail bestätigt.</t>
        </is>
      </c>
      <c r="Z6" s="8">
        <f>IF(OR($A6="",$W6=""),"",IF($V6="Erledigt","Erledigt",IF($W6&lt;TODAY(),"Frist überschritten",IF($W6-TODAY()&lt;=7,"Frist läuft bald ab","Offen"))))</f>
        <v/>
      </c>
    </row>
    <row r="7" ht="28" customHeight="1">
      <c r="A7" s="4" t="inlineStr">
        <is>
          <t>RW-2026-004</t>
        </is>
      </c>
      <c r="B7" s="4" t="inlineStr">
        <is>
          <t>Andrea Weber</t>
        </is>
      </c>
      <c r="C7" s="4" t="inlineStr">
        <is>
          <t>Aachener Straße 325</t>
        </is>
      </c>
      <c r="D7" s="4" t="inlineStr">
        <is>
          <t>50931</t>
        </is>
      </c>
      <c r="E7" s="4" t="inlineStr">
        <is>
          <t>Köln</t>
        </is>
      </c>
      <c r="F7" s="4" t="inlineStr">
        <is>
          <t>Rheinische Wohnungsservice GmbH</t>
        </is>
      </c>
      <c r="G7" s="4" t="inlineStr">
        <is>
          <t>buchhaltung@rhein-wohnservice.de</t>
        </is>
      </c>
      <c r="H7" s="5" t="n">
        <v>2</v>
      </c>
      <c r="I7" s="32" t="n">
        <v>46113</v>
      </c>
      <c r="J7" s="32" t="n">
        <v>46234</v>
      </c>
      <c r="K7" s="5" t="n">
        <v>2026</v>
      </c>
      <c r="L7" s="7" t="n">
        <v>2.25</v>
      </c>
      <c r="M7" s="8">
        <f>IF($A7="","",IF(OR($I7="",$J7=""),"",IFERROR(DATEDIF($I7,$J7,"m")+1,"")))</f>
        <v/>
      </c>
      <c r="N7" s="7" t="n">
        <v>18</v>
      </c>
      <c r="O7" s="7" t="n">
        <v>0</v>
      </c>
      <c r="P7" s="9">
        <f>IF($A7="","",MAX(0,$L7*$M7+$N7))</f>
        <v/>
      </c>
      <c r="Q7" s="33" t="n">
        <v>0.05</v>
      </c>
      <c r="R7" s="32" t="n">
        <v>46121</v>
      </c>
      <c r="S7" s="8">
        <f>IF(OR($A7="",$R7=""),"",MAX(0,TODAY()-$R7))</f>
        <v/>
      </c>
      <c r="T7" s="9">
        <f>IF(OR($A7="",$P7="",$Q7="",$S7=""),"",$P7*$Q7*$S7/365)</f>
        <v/>
      </c>
      <c r="U7" s="9">
        <f>IF($A7="","",$P7+$T7)</f>
        <v/>
      </c>
      <c r="V7" s="5" t="inlineStr">
        <is>
          <t>Offen</t>
        </is>
      </c>
      <c r="W7" s="32" t="n">
        <v>46314</v>
      </c>
      <c r="X7" s="32" t="n">
        <v>46302</v>
      </c>
      <c r="Y7" s="4" t="inlineStr">
        <is>
          <t>Mietvertrag wird noch geprüft.</t>
        </is>
      </c>
      <c r="Z7" s="8">
        <f>IF(OR($A7="",$W7=""),"",IF($V7="Erledigt","Erledigt",IF($W7&lt;TODAY(),"Frist überschritten",IF($W7-TODAY()&lt;=7,"Frist läuft bald ab","Offen"))))</f>
        <v/>
      </c>
    </row>
    <row r="8" ht="28" customHeight="1">
      <c r="A8" s="4" t="inlineStr">
        <is>
          <t>RW-2026-005</t>
        </is>
      </c>
      <c r="B8" s="4" t="inlineStr">
        <is>
          <t>Stefan Wagner</t>
        </is>
      </c>
      <c r="C8" s="4" t="inlineStr">
        <is>
          <t>Bockenheimer Landstraße 76</t>
        </is>
      </c>
      <c r="D8" s="4" t="inlineStr">
        <is>
          <t>60323</t>
        </is>
      </c>
      <c r="E8" s="4" t="inlineStr">
        <is>
          <t>Frankfurt am Main</t>
        </is>
      </c>
      <c r="F8" s="4" t="inlineStr">
        <is>
          <t>MainDomus Hausverwaltung</t>
        </is>
      </c>
      <c r="G8" s="4" t="inlineStr">
        <is>
          <t>verwaltung@maindomus.de</t>
        </is>
      </c>
      <c r="H8" s="5" t="n">
        <v>3</v>
      </c>
      <c r="I8" s="32" t="n">
        <v>46143</v>
      </c>
      <c r="J8" s="32" t="n">
        <v>46265</v>
      </c>
      <c r="K8" s="5" t="n">
        <v>2026</v>
      </c>
      <c r="L8" s="7" t="n">
        <v>1.95</v>
      </c>
      <c r="M8" s="8">
        <f>IF($A8="","",IF(OR($I8="",$J8=""),"",IFERROR(DATEDIF($I8,$J8,"m")+1,"")))</f>
        <v/>
      </c>
      <c r="N8" s="7" t="n">
        <v>23.4</v>
      </c>
      <c r="O8" s="7" t="n">
        <v>0</v>
      </c>
      <c r="P8" s="9">
        <f>IF($A8="","",MAX(0,$L8*$M8+$N8))</f>
        <v/>
      </c>
      <c r="Q8" s="33" t="n">
        <v>0.05</v>
      </c>
      <c r="R8" s="32" t="n">
        <v>46164</v>
      </c>
      <c r="S8" s="8">
        <f>IF(OR($A8="",$R8=""),"",MAX(0,TODAY()-$R8))</f>
        <v/>
      </c>
      <c r="T8" s="9">
        <f>IF(OR($A8="",$P8="",$Q8="",$S8=""),"",$P8*$Q8*$S8/365)</f>
        <v/>
      </c>
      <c r="U8" s="9">
        <f>IF($A8="","",$P8+$T8)</f>
        <v/>
      </c>
      <c r="V8" s="5" t="inlineStr">
        <is>
          <t>Erledigt</t>
        </is>
      </c>
      <c r="W8" s="32" t="n">
        <v>46330</v>
      </c>
      <c r="X8" s="32" t="n">
        <v>46302</v>
      </c>
      <c r="Y8" s="4" t="inlineStr">
        <is>
          <t>Teilbetrag wurde bereits überwiesen.</t>
        </is>
      </c>
      <c r="Z8" s="8">
        <f>IF(OR($A8="",$W8=""),"",IF($V8="Erledigt","Erledigt",IF($W8&lt;TODAY(),"Frist überschritten",IF($W8-TODAY()&lt;=7,"Frist läuft bald ab","Offen"))))</f>
        <v/>
      </c>
    </row>
    <row r="9" ht="28" customHeight="1">
      <c r="A9" s="4" t="inlineStr">
        <is>
          <t>RW-2026-006</t>
        </is>
      </c>
      <c r="B9" s="4" t="inlineStr">
        <is>
          <t>Petra Becker</t>
        </is>
      </c>
      <c r="C9" s="4" t="inlineStr">
        <is>
          <t>Rotebühlstraße 89</t>
        </is>
      </c>
      <c r="D9" s="4" t="inlineStr">
        <is>
          <t>70178</t>
        </is>
      </c>
      <c r="E9" s="4" t="inlineStr">
        <is>
          <t>Stuttgart</t>
        </is>
      </c>
      <c r="F9" s="4" t="inlineStr">
        <is>
          <t>Neckar Immobilienmanagement GmbH</t>
        </is>
      </c>
      <c r="G9" s="4" t="inlineStr">
        <is>
          <t>post@neckar-immo.de</t>
        </is>
      </c>
      <c r="H9" s="5" t="n">
        <v>2</v>
      </c>
      <c r="I9" s="32" t="n">
        <v>46174</v>
      </c>
      <c r="J9" s="32" t="n">
        <v>46265</v>
      </c>
      <c r="K9" s="5" t="n">
        <v>2026</v>
      </c>
      <c r="L9" s="7" t="n">
        <v>2.35</v>
      </c>
      <c r="M9" s="8">
        <f>IF($A9="","",IF(OR($I9="",$J9=""),"",IFERROR(DATEDIF($I9,$J9,"m")+1,"")))</f>
        <v/>
      </c>
      <c r="N9" s="7" t="n">
        <v>14.1</v>
      </c>
      <c r="O9" s="7" t="n">
        <v>0</v>
      </c>
      <c r="P9" s="9">
        <f>IF($A9="","",MAX(0,$L9*$M9+$N9))</f>
        <v/>
      </c>
      <c r="Q9" s="33" t="n">
        <v>0.05</v>
      </c>
      <c r="R9" s="32" t="n">
        <v>46181</v>
      </c>
      <c r="S9" s="8">
        <f>IF(OR($A9="",$R9=""),"",MAX(0,TODAY()-$R9))</f>
        <v/>
      </c>
      <c r="T9" s="9">
        <f>IF(OR($A9="",$P9="",$Q9="",$S9=""),"",$P9*$Q9*$S9/365)</f>
        <v/>
      </c>
      <c r="U9" s="9">
        <f>IF($A9="","",$P9+$T9)</f>
        <v/>
      </c>
      <c r="V9" s="5" t="inlineStr">
        <is>
          <t>Offen</t>
        </is>
      </c>
      <c r="W9" s="32" t="n">
        <v>46307</v>
      </c>
      <c r="X9" s="32" t="n">
        <v>46302</v>
      </c>
      <c r="Y9" s="4" t="inlineStr">
        <is>
          <t>Briefentwurf soll vor Versand ergänzt werden.</t>
        </is>
      </c>
      <c r="Z9" s="8">
        <f>IF(OR($A9="",$W9=""),"",IF($V9="Erledigt","Erledigt",IF($W9&lt;TODAY(),"Frist überschritten",IF($W9-TODAY()&lt;=7,"Frist läuft bald ab","Offen"))))</f>
        <v/>
      </c>
    </row>
    <row r="10" ht="28" customHeight="1">
      <c r="A10" s="4" t="inlineStr">
        <is>
          <t>RW-2026-007</t>
        </is>
      </c>
      <c r="B10" s="4" t="inlineStr">
        <is>
          <t>Andreas Hoffmann</t>
        </is>
      </c>
      <c r="C10" s="4" t="inlineStr">
        <is>
          <t>Königsallee 54</t>
        </is>
      </c>
      <c r="D10" s="4" t="inlineStr">
        <is>
          <t>40212</t>
        </is>
      </c>
      <c r="E10" s="4" t="inlineStr">
        <is>
          <t>Düsseldorf</t>
        </is>
      </c>
      <c r="F10" s="4" t="inlineStr">
        <is>
          <t>Rhein-Ruhr Objektverwaltung GmbH</t>
        </is>
      </c>
      <c r="G10" s="4" t="inlineStr">
        <is>
          <t>service@rr-objektverwaltung.de</t>
        </is>
      </c>
      <c r="H10" s="5" t="n">
        <v>4</v>
      </c>
      <c r="I10" s="32" t="n">
        <v>46204</v>
      </c>
      <c r="J10" s="32" t="n">
        <v>46295</v>
      </c>
      <c r="K10" s="5" t="n">
        <v>2026</v>
      </c>
      <c r="L10" s="7" t="n">
        <v>1.6</v>
      </c>
      <c r="M10" s="8">
        <f>IF($A10="","",IF(OR($I10="",$J10=""),"",IFERROR(DATEDIF($I10,$J10,"m")+1,"")))</f>
        <v/>
      </c>
      <c r="N10" s="7" t="n">
        <v>19.2</v>
      </c>
      <c r="O10" s="7" t="n">
        <v>0</v>
      </c>
      <c r="P10" s="9">
        <f>IF($A10="","",MAX(0,$L10*$M10+$N10))</f>
        <v/>
      </c>
      <c r="Q10" s="33" t="n">
        <v>0.05</v>
      </c>
      <c r="R10" s="32" t="n">
        <v>46219</v>
      </c>
      <c r="S10" s="8">
        <f>IF(OR($A10="",$R10=""),"",MAX(0,TODAY()-$R10))</f>
        <v/>
      </c>
      <c r="T10" s="9">
        <f>IF(OR($A10="",$P10="",$Q10="",$S10=""),"",$P10*$Q10*$S10/365)</f>
        <v/>
      </c>
      <c r="U10" s="9">
        <f>IF($A10="","",$P10+$T10)</f>
        <v/>
      </c>
      <c r="V10" s="5" t="inlineStr">
        <is>
          <t>Offen</t>
        </is>
      </c>
      <c r="W10" s="32" t="n">
        <v>46347</v>
      </c>
      <c r="X10" s="32" t="n">
        <v>46302</v>
      </c>
      <c r="Y10" s="4" t="inlineStr">
        <is>
          <t>Unterlagen vollständig digital abgelegt.</t>
        </is>
      </c>
      <c r="Z10" s="8">
        <f>IF(OR($A10="",$W10=""),"",IF($V10="Erledigt","Erledigt",IF($W10&lt;TODAY(),"Frist überschritten",IF($W10-TODAY()&lt;=7,"Frist läuft bald ab","Offen"))))</f>
        <v/>
      </c>
    </row>
    <row r="11" ht="28" customHeight="1">
      <c r="A11" s="4" t="inlineStr">
        <is>
          <t>RW-2026-008</t>
        </is>
      </c>
      <c r="B11" s="4" t="inlineStr">
        <is>
          <t>Claudia Schäfer</t>
        </is>
      </c>
      <c r="C11" s="4" t="inlineStr">
        <is>
          <t>Karl-Liebknecht-Straße 91</t>
        </is>
      </c>
      <c r="D11" s="4" t="inlineStr">
        <is>
          <t>04107</t>
        </is>
      </c>
      <c r="E11" s="4" t="inlineStr">
        <is>
          <t>Leipzig</t>
        </is>
      </c>
      <c r="F11" s="4" t="inlineStr">
        <is>
          <t>Sachsen Hausverwaltung AG</t>
        </is>
      </c>
      <c r="G11" s="4" t="inlineStr">
        <is>
          <t>abrechnung@sachsen-hausverwaltung.de</t>
        </is>
      </c>
      <c r="H11" s="5" t="n">
        <v>3</v>
      </c>
      <c r="I11" s="32" t="n">
        <v>46235</v>
      </c>
      <c r="J11" s="32" t="n">
        <v>46295</v>
      </c>
      <c r="K11" s="5" t="n">
        <v>2026</v>
      </c>
      <c r="L11" s="7" t="n">
        <v>2.05</v>
      </c>
      <c r="M11" s="8">
        <f>IF($A11="","",IF(OR($I11="",$J11=""),"",IFERROR(DATEDIF($I11,$J11,"m")+1,"")))</f>
        <v/>
      </c>
      <c r="N11" s="7" t="n">
        <v>12.3</v>
      </c>
      <c r="O11" s="7" t="n">
        <v>0</v>
      </c>
      <c r="P11" s="9">
        <f>IF($A11="","",MAX(0,$L11*$M11+$N11))</f>
        <v/>
      </c>
      <c r="Q11" s="33" t="n">
        <v>0.05</v>
      </c>
      <c r="R11" s="32" t="n">
        <v>46238</v>
      </c>
      <c r="S11" s="8">
        <f>IF(OR($A11="",$R11=""),"",MAX(0,TODAY()-$R11))</f>
        <v/>
      </c>
      <c r="T11" s="9">
        <f>IF(OR($A11="",$P11="",$Q11="",$S11=""),"",$P11*$Q11*$S11/365)</f>
        <v/>
      </c>
      <c r="U11" s="9">
        <f>IF($A11="","",$P11+$T11)</f>
        <v/>
      </c>
      <c r="V11" s="5" t="inlineStr">
        <is>
          <t>Erledigt</t>
        </is>
      </c>
      <c r="W11" s="32" t="n">
        <v>46362</v>
      </c>
      <c r="X11" s="32" t="n">
        <v>46302</v>
      </c>
      <c r="Y11" s="4" t="inlineStr">
        <is>
          <t>Gutschrift auf dem Mietkonto verbucht.</t>
        </is>
      </c>
      <c r="Z11" s="8">
        <f>IF(OR($A11="",$W11=""),"",IF($V11="Erledigt","Erledigt",IF($W11&lt;TODAY(),"Frist überschritten",IF($W11-TODAY()&lt;=7,"Frist läuft bald ab","Offen"))))</f>
        <v/>
      </c>
    </row>
    <row r="12" ht="28" customHeight="1">
      <c r="A12" s="4" t="inlineStr">
        <is>
          <t>RW-2026-009</t>
        </is>
      </c>
      <c r="B12" s="4" t="inlineStr">
        <is>
          <t>Markus Bauer</t>
        </is>
      </c>
      <c r="C12" s="4" t="inlineStr">
        <is>
          <t>Prager Straße 61</t>
        </is>
      </c>
      <c r="D12" s="4" t="inlineStr">
        <is>
          <t>01069</t>
        </is>
      </c>
      <c r="E12" s="4" t="inlineStr">
        <is>
          <t>Dresden</t>
        </is>
      </c>
      <c r="F12" s="4" t="inlineStr">
        <is>
          <t>Elbflorenz Wohnmanagement GmbH</t>
        </is>
      </c>
      <c r="G12" s="4" t="inlineStr">
        <is>
          <t>kontakt@elbflorenz-wohnmanagement.de</t>
        </is>
      </c>
      <c r="H12" s="5" t="n">
        <v>2</v>
      </c>
      <c r="I12" s="32" t="n">
        <v>46266</v>
      </c>
      <c r="J12" s="32" t="n">
        <v>46326</v>
      </c>
      <c r="K12" s="5" t="n">
        <v>2026</v>
      </c>
      <c r="L12" s="7" t="n">
        <v>2.2</v>
      </c>
      <c r="M12" s="8">
        <f>IF($A12="","",IF(OR($I12="",$J12=""),"",IFERROR(DATEDIF($I12,$J12,"m")+1,"")))</f>
        <v/>
      </c>
      <c r="N12" s="7" t="n">
        <v>17.6</v>
      </c>
      <c r="O12" s="7" t="n">
        <v>0</v>
      </c>
      <c r="P12" s="9">
        <f>IF($A12="","",MAX(0,$L12*$M12+$N12))</f>
        <v/>
      </c>
      <c r="Q12" s="33" t="n">
        <v>0.05</v>
      </c>
      <c r="R12" s="32" t="n">
        <v>46268</v>
      </c>
      <c r="S12" s="8">
        <f>IF(OR($A12="",$R12=""),"",MAX(0,TODAY()-$R12))</f>
        <v/>
      </c>
      <c r="T12" s="9">
        <f>IF(OR($A12="",$P12="",$Q12="",$S12=""),"",$P12*$Q12*$S12/365)</f>
        <v/>
      </c>
      <c r="U12" s="9">
        <f>IF($A12="","",$P12+$T12)</f>
        <v/>
      </c>
      <c r="V12" s="5" t="inlineStr">
        <is>
          <t>Offen</t>
        </is>
      </c>
      <c r="W12" s="32" t="n">
        <v>46302</v>
      </c>
      <c r="X12" s="32" t="n">
        <v>46302</v>
      </c>
      <c r="Y12" s="4" t="inlineStr">
        <is>
          <t>Frist heute telefonisch nachhalten.</t>
        </is>
      </c>
      <c r="Z12" s="8">
        <f>IF(OR($A12="",$W12=""),"",IF($V12="Erledigt","Erledigt",IF($W12&lt;TODAY(),"Frist überschritten",IF($W12-TODAY()&lt;=7,"Frist läuft bald ab","Offen"))))</f>
        <v/>
      </c>
    </row>
    <row r="13" ht="28" customHeight="1">
      <c r="A13" s="4" t="inlineStr">
        <is>
          <t>RW-2026-010</t>
        </is>
      </c>
      <c r="B13" s="4" t="inlineStr">
        <is>
          <t>Nicole Richter</t>
        </is>
      </c>
      <c r="C13" s="4" t="inlineStr">
        <is>
          <t>Lister Meile 42</t>
        </is>
      </c>
      <c r="D13" s="4" t="inlineStr">
        <is>
          <t>30161</t>
        </is>
      </c>
      <c r="E13" s="4" t="inlineStr">
        <is>
          <t>Hannover</t>
        </is>
      </c>
      <c r="F13" s="4" t="inlineStr">
        <is>
          <t>Nordstadt Immobilienservice</t>
        </is>
      </c>
      <c r="G13" s="4" t="inlineStr">
        <is>
          <t>verwaltung@nordstadt-immobilien.de</t>
        </is>
      </c>
      <c r="H13" s="5" t="n">
        <v>3</v>
      </c>
      <c r="I13" s="32" t="n">
        <v>46023</v>
      </c>
      <c r="J13" s="32" t="n">
        <v>46203</v>
      </c>
      <c r="K13" s="5" t="n">
        <v>2026</v>
      </c>
      <c r="L13" s="7" t="n">
        <v>1.9</v>
      </c>
      <c r="M13" s="8">
        <f>IF($A13="","",IF(OR($I13="",$J13=""),"",IFERROR(DATEDIF($I13,$J13,"m")+1,"")))</f>
        <v/>
      </c>
      <c r="N13" s="7" t="n">
        <v>34.2</v>
      </c>
      <c r="O13" s="7" t="n">
        <v>0</v>
      </c>
      <c r="P13" s="9">
        <f>IF($A13="","",MAX(0,$L13*$M13+$N13))</f>
        <v/>
      </c>
      <c r="Q13" s="33" t="n">
        <v>0.05</v>
      </c>
      <c r="R13" s="32" t="n">
        <v>46283</v>
      </c>
      <c r="S13" s="8">
        <f>IF(OR($A13="",$R13=""),"",MAX(0,TODAY()-$R13))</f>
        <v/>
      </c>
      <c r="T13" s="9">
        <f>IF(OR($A13="",$P13="",$Q13="",$S13=""),"",$P13*$Q13*$S13/365)</f>
        <v/>
      </c>
      <c r="U13" s="9">
        <f>IF($A13="","",$P13+$T13)</f>
        <v/>
      </c>
      <c r="V13" s="5" t="inlineStr">
        <is>
          <t>Offen</t>
        </is>
      </c>
      <c r="W13" s="32" t="n">
        <v>46377</v>
      </c>
      <c r="X13" s="32" t="n">
        <v>46302</v>
      </c>
      <c r="Y13" s="4" t="inlineStr">
        <is>
          <t>Betriebskostenabrechnung als Anlage beifügen.</t>
        </is>
      </c>
      <c r="Z13" s="8">
        <f>IF(OR($A13="",$W13=""),"",IF($V13="Erledigt","Erledigt",IF($W13&lt;TODAY(),"Frist überschritten",IF($W13-TODAY()&lt;=7,"Frist läuft bald ab","Offen"))))</f>
        <v/>
      </c>
    </row>
    <row r="14" ht="28" customHeight="1">
      <c r="A14" s="4" t="n"/>
      <c r="B14" s="4" t="n"/>
      <c r="C14" s="4" t="n"/>
      <c r="D14" s="4" t="n"/>
      <c r="E14" s="4" t="n"/>
      <c r="F14" s="4" t="n"/>
      <c r="G14" s="4" t="n"/>
      <c r="H14" s="5" t="n"/>
      <c r="I14" s="32" t="n"/>
      <c r="J14" s="32" t="n"/>
      <c r="K14" s="5" t="n"/>
      <c r="L14" s="7" t="n"/>
      <c r="M14" s="8">
        <f>IF($A14="","",IF(OR($I14="",$J14=""),"",IFERROR(DATEDIF($I14,$J14,"m")+1,"")))</f>
        <v/>
      </c>
      <c r="N14" s="7" t="n"/>
      <c r="O14" s="7" t="n"/>
      <c r="P14" s="9">
        <f>IF($A14="","",MAX(0,$L14*$M14+$N14))</f>
        <v/>
      </c>
      <c r="Q14" s="33" t="n"/>
      <c r="R14" s="32" t="n"/>
      <c r="S14" s="8">
        <f>IF(OR($A14="",$R14=""),"",MAX(0,TODAY()-$R14))</f>
        <v/>
      </c>
      <c r="T14" s="9">
        <f>IF(OR($A14="",$P14="",$Q14="",$S14=""),"",$P14*$Q14*$S14/365)</f>
        <v/>
      </c>
      <c r="U14" s="9">
        <f>IF($A14="","",$P14+$T14)</f>
        <v/>
      </c>
      <c r="V14" s="5" t="n"/>
      <c r="W14" s="32" t="n"/>
      <c r="X14" s="32" t="n"/>
      <c r="Y14" s="4" t="n"/>
      <c r="Z14" s="8">
        <f>IF(OR($A14="",$W14=""),"",IF($V14="Erledigt","Erledigt",IF($W14&lt;TODAY(),"Frist überschritten",IF($W14-TODAY()&lt;=7,"Frist läuft bald ab","Offen"))))</f>
        <v/>
      </c>
    </row>
    <row r="15" ht="28" customHeight="1">
      <c r="A15" s="4" t="n"/>
      <c r="B15" s="4" t="n"/>
      <c r="C15" s="4" t="n"/>
      <c r="D15" s="4" t="n"/>
      <c r="E15" s="4" t="n"/>
      <c r="F15" s="4" t="n"/>
      <c r="G15" s="4" t="n"/>
      <c r="H15" s="5" t="n"/>
      <c r="I15" s="32" t="n"/>
      <c r="J15" s="32" t="n"/>
      <c r="K15" s="5" t="n"/>
      <c r="L15" s="7" t="n"/>
      <c r="M15" s="8">
        <f>IF($A15="","",IF(OR($I15="",$J15=""),"",IFERROR(DATEDIF($I15,$J15,"m")+1,"")))</f>
        <v/>
      </c>
      <c r="N15" s="7" t="n"/>
      <c r="O15" s="7" t="n"/>
      <c r="P15" s="9">
        <f>IF($A15="","",MAX(0,$L15*$M15+$N15))</f>
        <v/>
      </c>
      <c r="Q15" s="33" t="n"/>
      <c r="R15" s="32" t="n"/>
      <c r="S15" s="8">
        <f>IF(OR($A15="",$R15=""),"",MAX(0,TODAY()-$R15))</f>
        <v/>
      </c>
      <c r="T15" s="9">
        <f>IF(OR($A15="",$P15="",$Q15="",$S15=""),"",$P15*$Q15*$S15/365)</f>
        <v/>
      </c>
      <c r="U15" s="9">
        <f>IF($A15="","",$P15+$T15)</f>
        <v/>
      </c>
      <c r="V15" s="5" t="n"/>
      <c r="W15" s="32" t="n"/>
      <c r="X15" s="32" t="n"/>
      <c r="Y15" s="4" t="n"/>
      <c r="Z15" s="8">
        <f>IF(OR($A15="",$W15=""),"",IF($V15="Erledigt","Erledigt",IF($W15&lt;TODAY(),"Frist überschritten",IF($W15-TODAY()&lt;=7,"Frist läuft bald ab","Offen"))))</f>
        <v/>
      </c>
    </row>
    <row r="16" ht="28" customHeight="1">
      <c r="A16" s="4" t="n"/>
      <c r="B16" s="4" t="n"/>
      <c r="C16" s="4" t="n"/>
      <c r="D16" s="4" t="n"/>
      <c r="E16" s="4" t="n"/>
      <c r="F16" s="4" t="n"/>
      <c r="G16" s="4" t="n"/>
      <c r="H16" s="5" t="n"/>
      <c r="I16" s="32" t="n"/>
      <c r="J16" s="32" t="n"/>
      <c r="K16" s="5" t="n"/>
      <c r="L16" s="7" t="n"/>
      <c r="M16" s="8">
        <f>IF($A16="","",IF(OR($I16="",$J16=""),"",IFERROR(DATEDIF($I16,$J16,"m")+1,"")))</f>
        <v/>
      </c>
      <c r="N16" s="7" t="n"/>
      <c r="O16" s="7" t="n"/>
      <c r="P16" s="9">
        <f>IF($A16="","",MAX(0,$L16*$M16+$N16))</f>
        <v/>
      </c>
      <c r="Q16" s="33" t="n"/>
      <c r="R16" s="32" t="n"/>
      <c r="S16" s="8">
        <f>IF(OR($A16="",$R16=""),"",MAX(0,TODAY()-$R16))</f>
        <v/>
      </c>
      <c r="T16" s="9">
        <f>IF(OR($A16="",$P16="",$Q16="",$S16=""),"",$P16*$Q16*$S16/365)</f>
        <v/>
      </c>
      <c r="U16" s="9">
        <f>IF($A16="","",$P16+$T16)</f>
        <v/>
      </c>
      <c r="V16" s="5" t="n"/>
      <c r="W16" s="32" t="n"/>
      <c r="X16" s="32" t="n"/>
      <c r="Y16" s="4" t="n"/>
      <c r="Z16" s="8">
        <f>IF(OR($A16="",$W16=""),"",IF($V16="Erledigt","Erledigt",IF($W16&lt;TODAY(),"Frist überschritten",IF($W16-TODAY()&lt;=7,"Frist läuft bald ab","Offen"))))</f>
        <v/>
      </c>
    </row>
    <row r="17" ht="28" customHeight="1">
      <c r="A17" s="4" t="n"/>
      <c r="B17" s="4" t="n"/>
      <c r="C17" s="4" t="n"/>
      <c r="D17" s="4" t="n"/>
      <c r="E17" s="4" t="n"/>
      <c r="F17" s="4" t="n"/>
      <c r="G17" s="4" t="n"/>
      <c r="H17" s="5" t="n"/>
      <c r="I17" s="32" t="n"/>
      <c r="J17" s="32" t="n"/>
      <c r="K17" s="5" t="n"/>
      <c r="L17" s="7" t="n"/>
      <c r="M17" s="8">
        <f>IF($A17="","",IF(OR($I17="",$J17=""),"",IFERROR(DATEDIF($I17,$J17,"m")+1,"")))</f>
        <v/>
      </c>
      <c r="N17" s="7" t="n"/>
      <c r="O17" s="7" t="n"/>
      <c r="P17" s="9">
        <f>IF($A17="","",MAX(0,$L17*$M17+$N17))</f>
        <v/>
      </c>
      <c r="Q17" s="33" t="n"/>
      <c r="R17" s="32" t="n"/>
      <c r="S17" s="8">
        <f>IF(OR($A17="",$R17=""),"",MAX(0,TODAY()-$R17))</f>
        <v/>
      </c>
      <c r="T17" s="9">
        <f>IF(OR($A17="",$P17="",$Q17="",$S17=""),"",$P17*$Q17*$S17/365)</f>
        <v/>
      </c>
      <c r="U17" s="9">
        <f>IF($A17="","",$P17+$T17)</f>
        <v/>
      </c>
      <c r="V17" s="5" t="n"/>
      <c r="W17" s="32" t="n"/>
      <c r="X17" s="32" t="n"/>
      <c r="Y17" s="4" t="n"/>
      <c r="Z17" s="8">
        <f>IF(OR($A17="",$W17=""),"",IF($V17="Erledigt","Erledigt",IF($W17&lt;TODAY(),"Frist überschritten",IF($W17-TODAY()&lt;=7,"Frist läuft bald ab","Offen"))))</f>
        <v/>
      </c>
    </row>
    <row r="18" ht="28" customHeight="1">
      <c r="A18" s="4" t="n"/>
      <c r="B18" s="4" t="n"/>
      <c r="C18" s="4" t="n"/>
      <c r="D18" s="4" t="n"/>
      <c r="E18" s="4" t="n"/>
      <c r="F18" s="4" t="n"/>
      <c r="G18" s="4" t="n"/>
      <c r="H18" s="5" t="n"/>
      <c r="I18" s="32" t="n"/>
      <c r="J18" s="32" t="n"/>
      <c r="K18" s="5" t="n"/>
      <c r="L18" s="7" t="n"/>
      <c r="M18" s="8">
        <f>IF($A18="","",IF(OR($I18="",$J18=""),"",IFERROR(DATEDIF($I18,$J18,"m")+1,"")))</f>
        <v/>
      </c>
      <c r="N18" s="7" t="n"/>
      <c r="O18" s="7" t="n"/>
      <c r="P18" s="9">
        <f>IF($A18="","",MAX(0,$L18*$M18+$N18))</f>
        <v/>
      </c>
      <c r="Q18" s="33" t="n"/>
      <c r="R18" s="32" t="n"/>
      <c r="S18" s="8">
        <f>IF(OR($A18="",$R18=""),"",MAX(0,TODAY()-$R18))</f>
        <v/>
      </c>
      <c r="T18" s="9">
        <f>IF(OR($A18="",$P18="",$Q18="",$S18=""),"",$P18*$Q18*$S18/365)</f>
        <v/>
      </c>
      <c r="U18" s="9">
        <f>IF($A18="","",$P18+$T18)</f>
        <v/>
      </c>
      <c r="V18" s="5" t="n"/>
      <c r="W18" s="32" t="n"/>
      <c r="X18" s="32" t="n"/>
      <c r="Y18" s="4" t="n"/>
      <c r="Z18" s="8">
        <f>IF(OR($A18="",$W18=""),"",IF($V18="Erledigt","Erledigt",IF($W18&lt;TODAY(),"Frist überschritten",IF($W18-TODAY()&lt;=7,"Frist läuft bald ab","Offen"))))</f>
        <v/>
      </c>
    </row>
    <row r="19" ht="28" customHeight="1">
      <c r="A19" s="4" t="n"/>
      <c r="B19" s="4" t="n"/>
      <c r="C19" s="4" t="n"/>
      <c r="D19" s="4" t="n"/>
      <c r="E19" s="4" t="n"/>
      <c r="F19" s="4" t="n"/>
      <c r="G19" s="4" t="n"/>
      <c r="H19" s="5" t="n"/>
      <c r="I19" s="32" t="n"/>
      <c r="J19" s="32" t="n"/>
      <c r="K19" s="5" t="n"/>
      <c r="L19" s="7" t="n"/>
      <c r="M19" s="8">
        <f>IF($A19="","",IF(OR($I19="",$J19=""),"",IFERROR(DATEDIF($I19,$J19,"m")+1,"")))</f>
        <v/>
      </c>
      <c r="N19" s="7" t="n"/>
      <c r="O19" s="7" t="n"/>
      <c r="P19" s="9">
        <f>IF($A19="","",MAX(0,$L19*$M19+$N19))</f>
        <v/>
      </c>
      <c r="Q19" s="33" t="n"/>
      <c r="R19" s="32" t="n"/>
      <c r="S19" s="8">
        <f>IF(OR($A19="",$R19=""),"",MAX(0,TODAY()-$R19))</f>
        <v/>
      </c>
      <c r="T19" s="9">
        <f>IF(OR($A19="",$P19="",$Q19="",$S19=""),"",$P19*$Q19*$S19/365)</f>
        <v/>
      </c>
      <c r="U19" s="9">
        <f>IF($A19="","",$P19+$T19)</f>
        <v/>
      </c>
      <c r="V19" s="5" t="n"/>
      <c r="W19" s="32" t="n"/>
      <c r="X19" s="32" t="n"/>
      <c r="Y19" s="4" t="n"/>
      <c r="Z19" s="8">
        <f>IF(OR($A19="",$W19=""),"",IF($V19="Erledigt","Erledigt",IF($W19&lt;TODAY(),"Frist überschritten",IF($W19-TODAY()&lt;=7,"Frist läuft bald ab","Offen"))))</f>
        <v/>
      </c>
    </row>
    <row r="20" ht="28" customHeight="1">
      <c r="A20" s="4" t="n"/>
      <c r="B20" s="4" t="n"/>
      <c r="C20" s="4" t="n"/>
      <c r="D20" s="4" t="n"/>
      <c r="E20" s="4" t="n"/>
      <c r="F20" s="4" t="n"/>
      <c r="G20" s="4" t="n"/>
      <c r="H20" s="5" t="n"/>
      <c r="I20" s="32" t="n"/>
      <c r="J20" s="32" t="n"/>
      <c r="K20" s="5" t="n"/>
      <c r="L20" s="7" t="n"/>
      <c r="M20" s="8">
        <f>IF($A20="","",IF(OR($I20="",$J20=""),"",IFERROR(DATEDIF($I20,$J20,"m")+1,"")))</f>
        <v/>
      </c>
      <c r="N20" s="7" t="n"/>
      <c r="O20" s="7" t="n"/>
      <c r="P20" s="9">
        <f>IF($A20="","",MAX(0,$L20*$M20+$N20))</f>
        <v/>
      </c>
      <c r="Q20" s="33" t="n"/>
      <c r="R20" s="32" t="n"/>
      <c r="S20" s="8">
        <f>IF(OR($A20="",$R20=""),"",MAX(0,TODAY()-$R20))</f>
        <v/>
      </c>
      <c r="T20" s="9">
        <f>IF(OR($A20="",$P20="",$Q20="",$S20=""),"",$P20*$Q20*$S20/365)</f>
        <v/>
      </c>
      <c r="U20" s="9">
        <f>IF($A20="","",$P20+$T20)</f>
        <v/>
      </c>
      <c r="V20" s="5" t="n"/>
      <c r="W20" s="32" t="n"/>
      <c r="X20" s="32" t="n"/>
      <c r="Y20" s="4" t="n"/>
      <c r="Z20" s="8">
        <f>IF(OR($A20="",$W20=""),"",IF($V20="Erledigt","Erledigt",IF($W20&lt;TODAY(),"Frist überschritten",IF($W20-TODAY()&lt;=7,"Frist läuft bald ab","Offen"))))</f>
        <v/>
      </c>
    </row>
    <row r="21" ht="28" customHeight="1">
      <c r="A21" s="4" t="n"/>
      <c r="B21" s="4" t="n"/>
      <c r="C21" s="4" t="n"/>
      <c r="D21" s="4" t="n"/>
      <c r="E21" s="4" t="n"/>
      <c r="F21" s="4" t="n"/>
      <c r="G21" s="4" t="n"/>
      <c r="H21" s="5" t="n"/>
      <c r="I21" s="32" t="n"/>
      <c r="J21" s="32" t="n"/>
      <c r="K21" s="5" t="n"/>
      <c r="L21" s="7" t="n"/>
      <c r="M21" s="8">
        <f>IF($A21="","",IF(OR($I21="",$J21=""),"",IFERROR(DATEDIF($I21,$J21,"m")+1,"")))</f>
        <v/>
      </c>
      <c r="N21" s="7" t="n"/>
      <c r="O21" s="7" t="n"/>
      <c r="P21" s="9">
        <f>IF($A21="","",MAX(0,$L21*$M21+$N21))</f>
        <v/>
      </c>
      <c r="Q21" s="33" t="n"/>
      <c r="R21" s="32" t="n"/>
      <c r="S21" s="8">
        <f>IF(OR($A21="",$R21=""),"",MAX(0,TODAY()-$R21))</f>
        <v/>
      </c>
      <c r="T21" s="9">
        <f>IF(OR($A21="",$P21="",$Q21="",$S21=""),"",$P21*$Q21*$S21/365)</f>
        <v/>
      </c>
      <c r="U21" s="9">
        <f>IF($A21="","",$P21+$T21)</f>
        <v/>
      </c>
      <c r="V21" s="5" t="n"/>
      <c r="W21" s="32" t="n"/>
      <c r="X21" s="32" t="n"/>
      <c r="Y21" s="4" t="n"/>
      <c r="Z21" s="8">
        <f>IF(OR($A21="",$W21=""),"",IF($V21="Erledigt","Erledigt",IF($W21&lt;TODAY(),"Frist überschritten",IF($W21-TODAY()&lt;=7,"Frist läuft bald ab","Offen"))))</f>
        <v/>
      </c>
    </row>
    <row r="22" ht="28" customHeight="1">
      <c r="A22" s="4" t="n"/>
      <c r="B22" s="4" t="n"/>
      <c r="C22" s="4" t="n"/>
      <c r="D22" s="4" t="n"/>
      <c r="E22" s="4" t="n"/>
      <c r="F22" s="4" t="n"/>
      <c r="G22" s="4" t="n"/>
      <c r="H22" s="5" t="n"/>
      <c r="I22" s="32" t="n"/>
      <c r="J22" s="32" t="n"/>
      <c r="K22" s="5" t="n"/>
      <c r="L22" s="7" t="n"/>
      <c r="M22" s="8">
        <f>IF($A22="","",IF(OR($I22="",$J22=""),"",IFERROR(DATEDIF($I22,$J22,"m")+1,"")))</f>
        <v/>
      </c>
      <c r="N22" s="7" t="n"/>
      <c r="O22" s="7" t="n"/>
      <c r="P22" s="9">
        <f>IF($A22="","",MAX(0,$L22*$M22+$N22))</f>
        <v/>
      </c>
      <c r="Q22" s="33" t="n"/>
      <c r="R22" s="32" t="n"/>
      <c r="S22" s="8">
        <f>IF(OR($A22="",$R22=""),"",MAX(0,TODAY()-$R22))</f>
        <v/>
      </c>
      <c r="T22" s="9">
        <f>IF(OR($A22="",$P22="",$Q22="",$S22=""),"",$P22*$Q22*$S22/365)</f>
        <v/>
      </c>
      <c r="U22" s="9">
        <f>IF($A22="","",$P22+$T22)</f>
        <v/>
      </c>
      <c r="V22" s="5" t="n"/>
      <c r="W22" s="32" t="n"/>
      <c r="X22" s="32" t="n"/>
      <c r="Y22" s="4" t="n"/>
      <c r="Z22" s="8">
        <f>IF(OR($A22="",$W22=""),"",IF($V22="Erledigt","Erledigt",IF($W22&lt;TODAY(),"Frist überschritten",IF($W22-TODAY()&lt;=7,"Frist läuft bald ab","Offen"))))</f>
        <v/>
      </c>
    </row>
    <row r="23" ht="28" customHeight="1">
      <c r="A23" s="4" t="n"/>
      <c r="B23" s="4" t="n"/>
      <c r="C23" s="4" t="n"/>
      <c r="D23" s="4" t="n"/>
      <c r="E23" s="4" t="n"/>
      <c r="F23" s="4" t="n"/>
      <c r="G23" s="4" t="n"/>
      <c r="H23" s="5" t="n"/>
      <c r="I23" s="32" t="n"/>
      <c r="J23" s="32" t="n"/>
      <c r="K23" s="5" t="n"/>
      <c r="L23" s="7" t="n"/>
      <c r="M23" s="8">
        <f>IF($A23="","",IF(OR($I23="",$J23=""),"",IFERROR(DATEDIF($I23,$J23,"m")+1,"")))</f>
        <v/>
      </c>
      <c r="N23" s="7" t="n"/>
      <c r="O23" s="7" t="n"/>
      <c r="P23" s="9">
        <f>IF($A23="","",MAX(0,$L23*$M23+$N23))</f>
        <v/>
      </c>
      <c r="Q23" s="33" t="n"/>
      <c r="R23" s="32" t="n"/>
      <c r="S23" s="8">
        <f>IF(OR($A23="",$R23=""),"",MAX(0,TODAY()-$R23))</f>
        <v/>
      </c>
      <c r="T23" s="9">
        <f>IF(OR($A23="",$P23="",$Q23="",$S23=""),"",$P23*$Q23*$S23/365)</f>
        <v/>
      </c>
      <c r="U23" s="9">
        <f>IF($A23="","",$P23+$T23)</f>
        <v/>
      </c>
      <c r="V23" s="5" t="n"/>
      <c r="W23" s="32" t="n"/>
      <c r="X23" s="32" t="n"/>
      <c r="Y23" s="4" t="n"/>
      <c r="Z23" s="8">
        <f>IF(OR($A23="",$W23=""),"",IF($V23="Erledigt","Erledigt",IF($W23&lt;TODAY(),"Frist überschritten",IF($W23-TODAY()&lt;=7,"Frist läuft bald ab","Offen"))))</f>
        <v/>
      </c>
    </row>
    <row r="24" ht="28" customHeight="1">
      <c r="A24" s="4" t="n"/>
      <c r="B24" s="4" t="n"/>
      <c r="C24" s="4" t="n"/>
      <c r="D24" s="4" t="n"/>
      <c r="E24" s="4" t="n"/>
      <c r="F24" s="4" t="n"/>
      <c r="G24" s="4" t="n"/>
      <c r="H24" s="5" t="n"/>
      <c r="I24" s="32" t="n"/>
      <c r="J24" s="32" t="n"/>
      <c r="K24" s="5" t="n"/>
      <c r="L24" s="7" t="n"/>
      <c r="M24" s="8">
        <f>IF($A24="","",IF(OR($I24="",$J24=""),"",IFERROR(DATEDIF($I24,$J24,"m")+1,"")))</f>
        <v/>
      </c>
      <c r="N24" s="7" t="n"/>
      <c r="O24" s="7" t="n"/>
      <c r="P24" s="9">
        <f>IF($A24="","",MAX(0,$L24*$M24+$N24))</f>
        <v/>
      </c>
      <c r="Q24" s="33" t="n"/>
      <c r="R24" s="32" t="n"/>
      <c r="S24" s="8">
        <f>IF(OR($A24="",$R24=""),"",MAX(0,TODAY()-$R24))</f>
        <v/>
      </c>
      <c r="T24" s="9">
        <f>IF(OR($A24="",$P24="",$Q24="",$S24=""),"",$P24*$Q24*$S24/365)</f>
        <v/>
      </c>
      <c r="U24" s="9">
        <f>IF($A24="","",$P24+$T24)</f>
        <v/>
      </c>
      <c r="V24" s="5" t="n"/>
      <c r="W24" s="32" t="n"/>
      <c r="X24" s="32" t="n"/>
      <c r="Y24" s="4" t="n"/>
      <c r="Z24" s="8">
        <f>IF(OR($A24="",$W24=""),"",IF($V24="Erledigt","Erledigt",IF($W24&lt;TODAY(),"Frist überschritten",IF($W24-TODAY()&lt;=7,"Frist läuft bald ab","Offen"))))</f>
        <v/>
      </c>
    </row>
    <row r="25" ht="28" customHeight="1">
      <c r="A25" s="4" t="n"/>
      <c r="B25" s="4" t="n"/>
      <c r="C25" s="4" t="n"/>
      <c r="D25" s="4" t="n"/>
      <c r="E25" s="4" t="n"/>
      <c r="F25" s="4" t="n"/>
      <c r="G25" s="4" t="n"/>
      <c r="H25" s="5" t="n"/>
      <c r="I25" s="32" t="n"/>
      <c r="J25" s="32" t="n"/>
      <c r="K25" s="5" t="n"/>
      <c r="L25" s="7" t="n"/>
      <c r="M25" s="8">
        <f>IF($A25="","",IF(OR($I25="",$J25=""),"",IFERROR(DATEDIF($I25,$J25,"m")+1,"")))</f>
        <v/>
      </c>
      <c r="N25" s="7" t="n"/>
      <c r="O25" s="7" t="n"/>
      <c r="P25" s="9">
        <f>IF($A25="","",MAX(0,$L25*$M25+$N25))</f>
        <v/>
      </c>
      <c r="Q25" s="33" t="n"/>
      <c r="R25" s="32" t="n"/>
      <c r="S25" s="8">
        <f>IF(OR($A25="",$R25=""),"",MAX(0,TODAY()-$R25))</f>
        <v/>
      </c>
      <c r="T25" s="9">
        <f>IF(OR($A25="",$P25="",$Q25="",$S25=""),"",$P25*$Q25*$S25/365)</f>
        <v/>
      </c>
      <c r="U25" s="9">
        <f>IF($A25="","",$P25+$T25)</f>
        <v/>
      </c>
      <c r="V25" s="5" t="n"/>
      <c r="W25" s="32" t="n"/>
      <c r="X25" s="32" t="n"/>
      <c r="Y25" s="4" t="n"/>
      <c r="Z25" s="8">
        <f>IF(OR($A25="",$W25=""),"",IF($V25="Erledigt","Erledigt",IF($W25&lt;TODAY(),"Frist überschritten",IF($W25-TODAY()&lt;=7,"Frist läuft bald ab","Offen"))))</f>
        <v/>
      </c>
    </row>
    <row r="26" ht="28" customHeight="1">
      <c r="A26" s="4" t="n"/>
      <c r="B26" s="4" t="n"/>
      <c r="C26" s="4" t="n"/>
      <c r="D26" s="4" t="n"/>
      <c r="E26" s="4" t="n"/>
      <c r="F26" s="4" t="n"/>
      <c r="G26" s="4" t="n"/>
      <c r="H26" s="5" t="n"/>
      <c r="I26" s="32" t="n"/>
      <c r="J26" s="32" t="n"/>
      <c r="K26" s="5" t="n"/>
      <c r="L26" s="7" t="n"/>
      <c r="M26" s="8">
        <f>IF($A26="","",IF(OR($I26="",$J26=""),"",IFERROR(DATEDIF($I26,$J26,"m")+1,"")))</f>
        <v/>
      </c>
      <c r="N26" s="7" t="n"/>
      <c r="O26" s="7" t="n"/>
      <c r="P26" s="9">
        <f>IF($A26="","",MAX(0,$L26*$M26+$N26))</f>
        <v/>
      </c>
      <c r="Q26" s="33" t="n"/>
      <c r="R26" s="32" t="n"/>
      <c r="S26" s="8">
        <f>IF(OR($A26="",$R26=""),"",MAX(0,TODAY()-$R26))</f>
        <v/>
      </c>
      <c r="T26" s="9">
        <f>IF(OR($A26="",$P26="",$Q26="",$S26=""),"",$P26*$Q26*$S26/365)</f>
        <v/>
      </c>
      <c r="U26" s="9">
        <f>IF($A26="","",$P26+$T26)</f>
        <v/>
      </c>
      <c r="V26" s="5" t="n"/>
      <c r="W26" s="32" t="n"/>
      <c r="X26" s="32" t="n"/>
      <c r="Y26" s="4" t="n"/>
      <c r="Z26" s="8">
        <f>IF(OR($A26="",$W26=""),"",IF($V26="Erledigt","Erledigt",IF($W26&lt;TODAY(),"Frist überschritten",IF($W26-TODAY()&lt;=7,"Frist läuft bald ab","Offen"))))</f>
        <v/>
      </c>
    </row>
    <row r="27" ht="28" customHeight="1">
      <c r="A27" s="4" t="n"/>
      <c r="B27" s="4" t="n"/>
      <c r="C27" s="4" t="n"/>
      <c r="D27" s="4" t="n"/>
      <c r="E27" s="4" t="n"/>
      <c r="F27" s="4" t="n"/>
      <c r="G27" s="4" t="n"/>
      <c r="H27" s="5" t="n"/>
      <c r="I27" s="32" t="n"/>
      <c r="J27" s="32" t="n"/>
      <c r="K27" s="5" t="n"/>
      <c r="L27" s="7" t="n"/>
      <c r="M27" s="8">
        <f>IF($A27="","",IF(OR($I27="",$J27=""),"",IFERROR(DATEDIF($I27,$J27,"m")+1,"")))</f>
        <v/>
      </c>
      <c r="N27" s="7" t="n"/>
      <c r="O27" s="7" t="n"/>
      <c r="P27" s="9">
        <f>IF($A27="","",MAX(0,$L27*$M27+$N27))</f>
        <v/>
      </c>
      <c r="Q27" s="33" t="n"/>
      <c r="R27" s="32" t="n"/>
      <c r="S27" s="8">
        <f>IF(OR($A27="",$R27=""),"",MAX(0,TODAY()-$R27))</f>
        <v/>
      </c>
      <c r="T27" s="9">
        <f>IF(OR($A27="",$P27="",$Q27="",$S27=""),"",$P27*$Q27*$S27/365)</f>
        <v/>
      </c>
      <c r="U27" s="9">
        <f>IF($A27="","",$P27+$T27)</f>
        <v/>
      </c>
      <c r="V27" s="5" t="n"/>
      <c r="W27" s="32" t="n"/>
      <c r="X27" s="32" t="n"/>
      <c r="Y27" s="4" t="n"/>
      <c r="Z27" s="8">
        <f>IF(OR($A27="",$W27=""),"",IF($V27="Erledigt","Erledigt",IF($W27&lt;TODAY(),"Frist überschritten",IF($W27-TODAY()&lt;=7,"Frist läuft bald ab","Offen"))))</f>
        <v/>
      </c>
    </row>
    <row r="28" ht="28" customHeight="1">
      <c r="A28" s="4" t="n"/>
      <c r="B28" s="4" t="n"/>
      <c r="C28" s="4" t="n"/>
      <c r="D28" s="4" t="n"/>
      <c r="E28" s="4" t="n"/>
      <c r="F28" s="4" t="n"/>
      <c r="G28" s="4" t="n"/>
      <c r="H28" s="5" t="n"/>
      <c r="I28" s="32" t="n"/>
      <c r="J28" s="32" t="n"/>
      <c r="K28" s="5" t="n"/>
      <c r="L28" s="7" t="n"/>
      <c r="M28" s="8">
        <f>IF($A28="","",IF(OR($I28="",$J28=""),"",IFERROR(DATEDIF($I28,$J28,"m")+1,"")))</f>
        <v/>
      </c>
      <c r="N28" s="7" t="n"/>
      <c r="O28" s="7" t="n"/>
      <c r="P28" s="9">
        <f>IF($A28="","",MAX(0,$L28*$M28+$N28))</f>
        <v/>
      </c>
      <c r="Q28" s="33" t="n"/>
      <c r="R28" s="32" t="n"/>
      <c r="S28" s="8">
        <f>IF(OR($A28="",$R28=""),"",MAX(0,TODAY()-$R28))</f>
        <v/>
      </c>
      <c r="T28" s="9">
        <f>IF(OR($A28="",$P28="",$Q28="",$S28=""),"",$P28*$Q28*$S28/365)</f>
        <v/>
      </c>
      <c r="U28" s="9">
        <f>IF($A28="","",$P28+$T28)</f>
        <v/>
      </c>
      <c r="V28" s="5" t="n"/>
      <c r="W28" s="32" t="n"/>
      <c r="X28" s="32" t="n"/>
      <c r="Y28" s="4" t="n"/>
      <c r="Z28" s="8">
        <f>IF(OR($A28="",$W28=""),"",IF($V28="Erledigt","Erledigt",IF($W28&lt;TODAY(),"Frist überschritten",IF($W28-TODAY()&lt;=7,"Frist läuft bald ab","Offen"))))</f>
        <v/>
      </c>
    </row>
    <row r="29" ht="28" customHeight="1">
      <c r="A29" s="4" t="n"/>
      <c r="B29" s="4" t="n"/>
      <c r="C29" s="4" t="n"/>
      <c r="D29" s="4" t="n"/>
      <c r="E29" s="4" t="n"/>
      <c r="F29" s="4" t="n"/>
      <c r="G29" s="4" t="n"/>
      <c r="H29" s="5" t="n"/>
      <c r="I29" s="32" t="n"/>
      <c r="J29" s="32" t="n"/>
      <c r="K29" s="5" t="n"/>
      <c r="L29" s="7" t="n"/>
      <c r="M29" s="8">
        <f>IF($A29="","",IF(OR($I29="",$J29=""),"",IFERROR(DATEDIF($I29,$J29,"m")+1,"")))</f>
        <v/>
      </c>
      <c r="N29" s="7" t="n"/>
      <c r="O29" s="7" t="n"/>
      <c r="P29" s="9">
        <f>IF($A29="","",MAX(0,$L29*$M29+$N29))</f>
        <v/>
      </c>
      <c r="Q29" s="33" t="n"/>
      <c r="R29" s="32" t="n"/>
      <c r="S29" s="8">
        <f>IF(OR($A29="",$R29=""),"",MAX(0,TODAY()-$R29))</f>
        <v/>
      </c>
      <c r="T29" s="9">
        <f>IF(OR($A29="",$P29="",$Q29="",$S29=""),"",$P29*$Q29*$S29/365)</f>
        <v/>
      </c>
      <c r="U29" s="9">
        <f>IF($A29="","",$P29+$T29)</f>
        <v/>
      </c>
      <c r="V29" s="5" t="n"/>
      <c r="W29" s="32" t="n"/>
      <c r="X29" s="32" t="n"/>
      <c r="Y29" s="4" t="n"/>
      <c r="Z29" s="8">
        <f>IF(OR($A29="",$W29=""),"",IF($V29="Erledigt","Erledigt",IF($W29&lt;TODAY(),"Frist überschritten",IF($W29-TODAY()&lt;=7,"Frist läuft bald ab","Offen"))))</f>
        <v/>
      </c>
    </row>
    <row r="30" ht="28" customHeight="1">
      <c r="A30" s="4" t="n"/>
      <c r="B30" s="4" t="n"/>
      <c r="C30" s="4" t="n"/>
      <c r="D30" s="4" t="n"/>
      <c r="E30" s="4" t="n"/>
      <c r="F30" s="4" t="n"/>
      <c r="G30" s="4" t="n"/>
      <c r="H30" s="5" t="n"/>
      <c r="I30" s="32" t="n"/>
      <c r="J30" s="32" t="n"/>
      <c r="K30" s="5" t="n"/>
      <c r="L30" s="7" t="n"/>
      <c r="M30" s="8">
        <f>IF($A30="","",IF(OR($I30="",$J30=""),"",IFERROR(DATEDIF($I30,$J30,"m")+1,"")))</f>
        <v/>
      </c>
      <c r="N30" s="7" t="n"/>
      <c r="O30" s="7" t="n"/>
      <c r="P30" s="9">
        <f>IF($A30="","",MAX(0,$L30*$M30+$N30))</f>
        <v/>
      </c>
      <c r="Q30" s="33" t="n"/>
      <c r="R30" s="32" t="n"/>
      <c r="S30" s="8">
        <f>IF(OR($A30="",$R30=""),"",MAX(0,TODAY()-$R30))</f>
        <v/>
      </c>
      <c r="T30" s="9">
        <f>IF(OR($A30="",$P30="",$Q30="",$S30=""),"",$P30*$Q30*$S30/365)</f>
        <v/>
      </c>
      <c r="U30" s="9">
        <f>IF($A30="","",$P30+$T30)</f>
        <v/>
      </c>
      <c r="V30" s="5" t="n"/>
      <c r="W30" s="32" t="n"/>
      <c r="X30" s="32" t="n"/>
      <c r="Y30" s="4" t="n"/>
      <c r="Z30" s="8">
        <f>IF(OR($A30="",$W30=""),"",IF($V30="Erledigt","Erledigt",IF($W30&lt;TODAY(),"Frist überschritten",IF($W30-TODAY()&lt;=7,"Frist läuft bald ab","Offen"))))</f>
        <v/>
      </c>
    </row>
    <row r="31" ht="28" customHeight="1">
      <c r="A31" s="4" t="n"/>
      <c r="B31" s="4" t="n"/>
      <c r="C31" s="4" t="n"/>
      <c r="D31" s="4" t="n"/>
      <c r="E31" s="4" t="n"/>
      <c r="F31" s="4" t="n"/>
      <c r="G31" s="4" t="n"/>
      <c r="H31" s="5" t="n"/>
      <c r="I31" s="32" t="n"/>
      <c r="J31" s="32" t="n"/>
      <c r="K31" s="5" t="n"/>
      <c r="L31" s="7" t="n"/>
      <c r="M31" s="8">
        <f>IF($A31="","",IF(OR($I31="",$J31=""),"",IFERROR(DATEDIF($I31,$J31,"m")+1,"")))</f>
        <v/>
      </c>
      <c r="N31" s="7" t="n"/>
      <c r="O31" s="7" t="n"/>
      <c r="P31" s="9">
        <f>IF($A31="","",MAX(0,$L31*$M31+$N31))</f>
        <v/>
      </c>
      <c r="Q31" s="33" t="n"/>
      <c r="R31" s="32" t="n"/>
      <c r="S31" s="8">
        <f>IF(OR($A31="",$R31=""),"",MAX(0,TODAY()-$R31))</f>
        <v/>
      </c>
      <c r="T31" s="9">
        <f>IF(OR($A31="",$P31="",$Q31="",$S31=""),"",$P31*$Q31*$S31/365)</f>
        <v/>
      </c>
      <c r="U31" s="9">
        <f>IF($A31="","",$P31+$T31)</f>
        <v/>
      </c>
      <c r="V31" s="5" t="n"/>
      <c r="W31" s="32" t="n"/>
      <c r="X31" s="32" t="n"/>
      <c r="Y31" s="4" t="n"/>
      <c r="Z31" s="8">
        <f>IF(OR($A31="",$W31=""),"",IF($V31="Erledigt","Erledigt",IF($W31&lt;TODAY(),"Frist überschritten",IF($W31-TODAY()&lt;=7,"Frist läuft bald ab","Offen"))))</f>
        <v/>
      </c>
    </row>
    <row r="32" ht="28" customHeight="1">
      <c r="A32" s="4" t="n"/>
      <c r="B32" s="4" t="n"/>
      <c r="C32" s="4" t="n"/>
      <c r="D32" s="4" t="n"/>
      <c r="E32" s="4" t="n"/>
      <c r="F32" s="4" t="n"/>
      <c r="G32" s="4" t="n"/>
      <c r="H32" s="5" t="n"/>
      <c r="I32" s="32" t="n"/>
      <c r="J32" s="32" t="n"/>
      <c r="K32" s="5" t="n"/>
      <c r="L32" s="7" t="n"/>
      <c r="M32" s="8">
        <f>IF($A32="","",IF(OR($I32="",$J32=""),"",IFERROR(DATEDIF($I32,$J32,"m")+1,"")))</f>
        <v/>
      </c>
      <c r="N32" s="7" t="n"/>
      <c r="O32" s="7" t="n"/>
      <c r="P32" s="9">
        <f>IF($A32="","",MAX(0,$L32*$M32+$N32))</f>
        <v/>
      </c>
      <c r="Q32" s="33" t="n"/>
      <c r="R32" s="32" t="n"/>
      <c r="S32" s="8">
        <f>IF(OR($A32="",$R32=""),"",MAX(0,TODAY()-$R32))</f>
        <v/>
      </c>
      <c r="T32" s="9">
        <f>IF(OR($A32="",$P32="",$Q32="",$S32=""),"",$P32*$Q32*$S32/365)</f>
        <v/>
      </c>
      <c r="U32" s="9">
        <f>IF($A32="","",$P32+$T32)</f>
        <v/>
      </c>
      <c r="V32" s="5" t="n"/>
      <c r="W32" s="32" t="n"/>
      <c r="X32" s="32" t="n"/>
      <c r="Y32" s="4" t="n"/>
      <c r="Z32" s="8">
        <f>IF(OR($A32="",$W32=""),"",IF($V32="Erledigt","Erledigt",IF($W32&lt;TODAY(),"Frist überschritten",IF($W32-TODAY()&lt;=7,"Frist läuft bald ab","Offen"))))</f>
        <v/>
      </c>
    </row>
    <row r="33" ht="28" customHeight="1">
      <c r="A33" s="4" t="n"/>
      <c r="B33" s="4" t="n"/>
      <c r="C33" s="4" t="n"/>
      <c r="D33" s="4" t="n"/>
      <c r="E33" s="4" t="n"/>
      <c r="F33" s="4" t="n"/>
      <c r="G33" s="4" t="n"/>
      <c r="H33" s="5" t="n"/>
      <c r="I33" s="32" t="n"/>
      <c r="J33" s="32" t="n"/>
      <c r="K33" s="5" t="n"/>
      <c r="L33" s="7" t="n"/>
      <c r="M33" s="8">
        <f>IF($A33="","",IF(OR($I33="",$J33=""),"",IFERROR(DATEDIF($I33,$J33,"m")+1,"")))</f>
        <v/>
      </c>
      <c r="N33" s="7" t="n"/>
      <c r="O33" s="7" t="n"/>
      <c r="P33" s="9">
        <f>IF($A33="","",MAX(0,$L33*$M33+$N33))</f>
        <v/>
      </c>
      <c r="Q33" s="33" t="n"/>
      <c r="R33" s="32" t="n"/>
      <c r="S33" s="8">
        <f>IF(OR($A33="",$R33=""),"",MAX(0,TODAY()-$R33))</f>
        <v/>
      </c>
      <c r="T33" s="9">
        <f>IF(OR($A33="",$P33="",$Q33="",$S33=""),"",$P33*$Q33*$S33/365)</f>
        <v/>
      </c>
      <c r="U33" s="9">
        <f>IF($A33="","",$P33+$T33)</f>
        <v/>
      </c>
      <c r="V33" s="5" t="n"/>
      <c r="W33" s="32" t="n"/>
      <c r="X33" s="32" t="n"/>
      <c r="Y33" s="4" t="n"/>
      <c r="Z33" s="8">
        <f>IF(OR($A33="",$W33=""),"",IF($V33="Erledigt","Erledigt",IF($W33&lt;TODAY(),"Frist überschritten",IF($W33-TODAY()&lt;=7,"Frist läuft bald ab","Offen"))))</f>
        <v/>
      </c>
    </row>
    <row r="34" ht="28" customHeight="1">
      <c r="A34" s="4" t="n"/>
      <c r="B34" s="4" t="n"/>
      <c r="C34" s="4" t="n"/>
      <c r="D34" s="4" t="n"/>
      <c r="E34" s="4" t="n"/>
      <c r="F34" s="4" t="n"/>
      <c r="G34" s="4" t="n"/>
      <c r="H34" s="5" t="n"/>
      <c r="I34" s="32" t="n"/>
      <c r="J34" s="32" t="n"/>
      <c r="K34" s="5" t="n"/>
      <c r="L34" s="7" t="n"/>
      <c r="M34" s="8">
        <f>IF($A34="","",IF(OR($I34="",$J34=""),"",IFERROR(DATEDIF($I34,$J34,"m")+1,"")))</f>
        <v/>
      </c>
      <c r="N34" s="7" t="n"/>
      <c r="O34" s="7" t="n"/>
      <c r="P34" s="9">
        <f>IF($A34="","",MAX(0,$L34*$M34+$N34))</f>
        <v/>
      </c>
      <c r="Q34" s="33" t="n"/>
      <c r="R34" s="32" t="n"/>
      <c r="S34" s="8">
        <f>IF(OR($A34="",$R34=""),"",MAX(0,TODAY()-$R34))</f>
        <v/>
      </c>
      <c r="T34" s="9">
        <f>IF(OR($A34="",$P34="",$Q34="",$S34=""),"",$P34*$Q34*$S34/365)</f>
        <v/>
      </c>
      <c r="U34" s="9">
        <f>IF($A34="","",$P34+$T34)</f>
        <v/>
      </c>
      <c r="V34" s="5" t="n"/>
      <c r="W34" s="32" t="n"/>
      <c r="X34" s="32" t="n"/>
      <c r="Y34" s="4" t="n"/>
      <c r="Z34" s="8">
        <f>IF(OR($A34="",$W34=""),"",IF($V34="Erledigt","Erledigt",IF($W34&lt;TODAY(),"Frist überschritten",IF($W34-TODAY()&lt;=7,"Frist läuft bald ab","Offen"))))</f>
        <v/>
      </c>
    </row>
    <row r="35" ht="28" customHeight="1">
      <c r="A35" s="4" t="n"/>
      <c r="B35" s="4" t="n"/>
      <c r="C35" s="4" t="n"/>
      <c r="D35" s="4" t="n"/>
      <c r="E35" s="4" t="n"/>
      <c r="F35" s="4" t="n"/>
      <c r="G35" s="4" t="n"/>
      <c r="H35" s="5" t="n"/>
      <c r="I35" s="32" t="n"/>
      <c r="J35" s="32" t="n"/>
      <c r="K35" s="5" t="n"/>
      <c r="L35" s="7" t="n"/>
      <c r="M35" s="8">
        <f>IF($A35="","",IF(OR($I35="",$J35=""),"",IFERROR(DATEDIF($I35,$J35,"m")+1,"")))</f>
        <v/>
      </c>
      <c r="N35" s="7" t="n"/>
      <c r="O35" s="7" t="n"/>
      <c r="P35" s="9">
        <f>IF($A35="","",MAX(0,$L35*$M35+$N35))</f>
        <v/>
      </c>
      <c r="Q35" s="33" t="n"/>
      <c r="R35" s="32" t="n"/>
      <c r="S35" s="8">
        <f>IF(OR($A35="",$R35=""),"",MAX(0,TODAY()-$R35))</f>
        <v/>
      </c>
      <c r="T35" s="9">
        <f>IF(OR($A35="",$P35="",$Q35="",$S35=""),"",$P35*$Q35*$S35/365)</f>
        <v/>
      </c>
      <c r="U35" s="9">
        <f>IF($A35="","",$P35+$T35)</f>
        <v/>
      </c>
      <c r="V35" s="5" t="n"/>
      <c r="W35" s="32" t="n"/>
      <c r="X35" s="32" t="n"/>
      <c r="Y35" s="4" t="n"/>
      <c r="Z35" s="8">
        <f>IF(OR($A35="",$W35=""),"",IF($V35="Erledigt","Erledigt",IF($W35&lt;TODAY(),"Frist überschritten",IF($W35-TODAY()&lt;=7,"Frist läuft bald ab","Offen"))))</f>
        <v/>
      </c>
    </row>
    <row r="36" ht="28" customHeight="1">
      <c r="A36" s="4" t="n"/>
      <c r="B36" s="4" t="n"/>
      <c r="C36" s="4" t="n"/>
      <c r="D36" s="4" t="n"/>
      <c r="E36" s="4" t="n"/>
      <c r="F36" s="4" t="n"/>
      <c r="G36" s="4" t="n"/>
      <c r="H36" s="5" t="n"/>
      <c r="I36" s="32" t="n"/>
      <c r="J36" s="32" t="n"/>
      <c r="K36" s="5" t="n"/>
      <c r="L36" s="7" t="n"/>
      <c r="M36" s="8">
        <f>IF($A36="","",IF(OR($I36="",$J36=""),"",IFERROR(DATEDIF($I36,$J36,"m")+1,"")))</f>
        <v/>
      </c>
      <c r="N36" s="7" t="n"/>
      <c r="O36" s="7" t="n"/>
      <c r="P36" s="9">
        <f>IF($A36="","",MAX(0,$L36*$M36+$N36))</f>
        <v/>
      </c>
      <c r="Q36" s="33" t="n"/>
      <c r="R36" s="32" t="n"/>
      <c r="S36" s="8">
        <f>IF(OR($A36="",$R36=""),"",MAX(0,TODAY()-$R36))</f>
        <v/>
      </c>
      <c r="T36" s="9">
        <f>IF(OR($A36="",$P36="",$Q36="",$S36=""),"",$P36*$Q36*$S36/365)</f>
        <v/>
      </c>
      <c r="U36" s="9">
        <f>IF($A36="","",$P36+$T36)</f>
        <v/>
      </c>
      <c r="V36" s="5" t="n"/>
      <c r="W36" s="32" t="n"/>
      <c r="X36" s="32" t="n"/>
      <c r="Y36" s="4" t="n"/>
      <c r="Z36" s="8">
        <f>IF(OR($A36="",$W36=""),"",IF($V36="Erledigt","Erledigt",IF($W36&lt;TODAY(),"Frist überschritten",IF($W36-TODAY()&lt;=7,"Frist läuft bald ab","Offen"))))</f>
        <v/>
      </c>
    </row>
    <row r="37" ht="28" customHeight="1">
      <c r="A37" s="4" t="n"/>
      <c r="B37" s="4" t="n"/>
      <c r="C37" s="4" t="n"/>
      <c r="D37" s="4" t="n"/>
      <c r="E37" s="4" t="n"/>
      <c r="F37" s="4" t="n"/>
      <c r="G37" s="4" t="n"/>
      <c r="H37" s="5" t="n"/>
      <c r="I37" s="32" t="n"/>
      <c r="J37" s="32" t="n"/>
      <c r="K37" s="5" t="n"/>
      <c r="L37" s="7" t="n"/>
      <c r="M37" s="8">
        <f>IF($A37="","",IF(OR($I37="",$J37=""),"",IFERROR(DATEDIF($I37,$J37,"m")+1,"")))</f>
        <v/>
      </c>
      <c r="N37" s="7" t="n"/>
      <c r="O37" s="7" t="n"/>
      <c r="P37" s="9">
        <f>IF($A37="","",MAX(0,$L37*$M37+$N37))</f>
        <v/>
      </c>
      <c r="Q37" s="33" t="n"/>
      <c r="R37" s="32" t="n"/>
      <c r="S37" s="8">
        <f>IF(OR($A37="",$R37=""),"",MAX(0,TODAY()-$R37))</f>
        <v/>
      </c>
      <c r="T37" s="9">
        <f>IF(OR($A37="",$P37="",$Q37="",$S37=""),"",$P37*$Q37*$S37/365)</f>
        <v/>
      </c>
      <c r="U37" s="9">
        <f>IF($A37="","",$P37+$T37)</f>
        <v/>
      </c>
      <c r="V37" s="5" t="n"/>
      <c r="W37" s="32" t="n"/>
      <c r="X37" s="32" t="n"/>
      <c r="Y37" s="4" t="n"/>
      <c r="Z37" s="8">
        <f>IF(OR($A37="",$W37=""),"",IF($V37="Erledigt","Erledigt",IF($W37&lt;TODAY(),"Frist überschritten",IF($W37-TODAY()&lt;=7,"Frist läuft bald ab","Offen"))))</f>
        <v/>
      </c>
    </row>
    <row r="38" ht="28" customHeight="1">
      <c r="A38" s="4" t="n"/>
      <c r="B38" s="4" t="n"/>
      <c r="C38" s="4" t="n"/>
      <c r="D38" s="4" t="n"/>
      <c r="E38" s="4" t="n"/>
      <c r="F38" s="4" t="n"/>
      <c r="G38" s="4" t="n"/>
      <c r="H38" s="5" t="n"/>
      <c r="I38" s="32" t="n"/>
      <c r="J38" s="32" t="n"/>
      <c r="K38" s="5" t="n"/>
      <c r="L38" s="7" t="n"/>
      <c r="M38" s="8">
        <f>IF($A38="","",IF(OR($I38="",$J38=""),"",IFERROR(DATEDIF($I38,$J38,"m")+1,"")))</f>
        <v/>
      </c>
      <c r="N38" s="7" t="n"/>
      <c r="O38" s="7" t="n"/>
      <c r="P38" s="9">
        <f>IF($A38="","",MAX(0,$L38*$M38+$N38))</f>
        <v/>
      </c>
      <c r="Q38" s="33" t="n"/>
      <c r="R38" s="32" t="n"/>
      <c r="S38" s="8">
        <f>IF(OR($A38="",$R38=""),"",MAX(0,TODAY()-$R38))</f>
        <v/>
      </c>
      <c r="T38" s="9">
        <f>IF(OR($A38="",$P38="",$Q38="",$S38=""),"",$P38*$Q38*$S38/365)</f>
        <v/>
      </c>
      <c r="U38" s="9">
        <f>IF($A38="","",$P38+$T38)</f>
        <v/>
      </c>
      <c r="V38" s="5" t="n"/>
      <c r="W38" s="32" t="n"/>
      <c r="X38" s="32" t="n"/>
      <c r="Y38" s="4" t="n"/>
      <c r="Z38" s="8">
        <f>IF(OR($A38="",$W38=""),"",IF($V38="Erledigt","Erledigt",IF($W38&lt;TODAY(),"Frist überschritten",IF($W38-TODAY()&lt;=7,"Frist läuft bald ab","Offen"))))</f>
        <v/>
      </c>
    </row>
    <row r="39" ht="28" customHeight="1">
      <c r="A39" s="4" t="n"/>
      <c r="B39" s="4" t="n"/>
      <c r="C39" s="4" t="n"/>
      <c r="D39" s="4" t="n"/>
      <c r="E39" s="4" t="n"/>
      <c r="F39" s="4" t="n"/>
      <c r="G39" s="4" t="n"/>
      <c r="H39" s="5" t="n"/>
      <c r="I39" s="32" t="n"/>
      <c r="J39" s="32" t="n"/>
      <c r="K39" s="5" t="n"/>
      <c r="L39" s="7" t="n"/>
      <c r="M39" s="8">
        <f>IF($A39="","",IF(OR($I39="",$J39=""),"",IFERROR(DATEDIF($I39,$J39,"m")+1,"")))</f>
        <v/>
      </c>
      <c r="N39" s="7" t="n"/>
      <c r="O39" s="7" t="n"/>
      <c r="P39" s="9">
        <f>IF($A39="","",MAX(0,$L39*$M39+$N39))</f>
        <v/>
      </c>
      <c r="Q39" s="33" t="n"/>
      <c r="R39" s="32" t="n"/>
      <c r="S39" s="8">
        <f>IF(OR($A39="",$R39=""),"",MAX(0,TODAY()-$R39))</f>
        <v/>
      </c>
      <c r="T39" s="9">
        <f>IF(OR($A39="",$P39="",$Q39="",$S39=""),"",$P39*$Q39*$S39/365)</f>
        <v/>
      </c>
      <c r="U39" s="9">
        <f>IF($A39="","",$P39+$T39)</f>
        <v/>
      </c>
      <c r="V39" s="5" t="n"/>
      <c r="W39" s="32" t="n"/>
      <c r="X39" s="32" t="n"/>
      <c r="Y39" s="4" t="n"/>
      <c r="Z39" s="8">
        <f>IF(OR($A39="",$W39=""),"",IF($V39="Erledigt","Erledigt",IF($W39&lt;TODAY(),"Frist überschritten",IF($W39-TODAY()&lt;=7,"Frist läuft bald ab","Offen"))))</f>
        <v/>
      </c>
    </row>
    <row r="40" ht="28" customHeight="1">
      <c r="A40" s="4" t="n"/>
      <c r="B40" s="4" t="n"/>
      <c r="C40" s="4" t="n"/>
      <c r="D40" s="4" t="n"/>
      <c r="E40" s="4" t="n"/>
      <c r="F40" s="4" t="n"/>
      <c r="G40" s="4" t="n"/>
      <c r="H40" s="5" t="n"/>
      <c r="I40" s="32" t="n"/>
      <c r="J40" s="32" t="n"/>
      <c r="K40" s="5" t="n"/>
      <c r="L40" s="7" t="n"/>
      <c r="M40" s="8">
        <f>IF($A40="","",IF(OR($I40="",$J40=""),"",IFERROR(DATEDIF($I40,$J40,"m")+1,"")))</f>
        <v/>
      </c>
      <c r="N40" s="7" t="n"/>
      <c r="O40" s="7" t="n"/>
      <c r="P40" s="9">
        <f>IF($A40="","",MAX(0,$L40*$M40+$N40))</f>
        <v/>
      </c>
      <c r="Q40" s="33" t="n"/>
      <c r="R40" s="32" t="n"/>
      <c r="S40" s="8">
        <f>IF(OR($A40="",$R40=""),"",MAX(0,TODAY()-$R40))</f>
        <v/>
      </c>
      <c r="T40" s="9">
        <f>IF(OR($A40="",$P40="",$Q40="",$S40=""),"",$P40*$Q40*$S40/365)</f>
        <v/>
      </c>
      <c r="U40" s="9">
        <f>IF($A40="","",$P40+$T40)</f>
        <v/>
      </c>
      <c r="V40" s="5" t="n"/>
      <c r="W40" s="32" t="n"/>
      <c r="X40" s="32" t="n"/>
      <c r="Y40" s="4" t="n"/>
      <c r="Z40" s="8">
        <f>IF(OR($A40="",$W40=""),"",IF($V40="Erledigt","Erledigt",IF($W40&lt;TODAY(),"Frist überschritten",IF($W40-TODAY()&lt;=7,"Frist läuft bald ab","Offen"))))</f>
        <v/>
      </c>
    </row>
    <row r="41" ht="28" customHeight="1">
      <c r="A41" s="4" t="n"/>
      <c r="B41" s="4" t="n"/>
      <c r="C41" s="4" t="n"/>
      <c r="D41" s="4" t="n"/>
      <c r="E41" s="4" t="n"/>
      <c r="F41" s="4" t="n"/>
      <c r="G41" s="4" t="n"/>
      <c r="H41" s="5" t="n"/>
      <c r="I41" s="32" t="n"/>
      <c r="J41" s="32" t="n"/>
      <c r="K41" s="5" t="n"/>
      <c r="L41" s="7" t="n"/>
      <c r="M41" s="8">
        <f>IF($A41="","",IF(OR($I41="",$J41=""),"",IFERROR(DATEDIF($I41,$J41,"m")+1,"")))</f>
        <v/>
      </c>
      <c r="N41" s="7" t="n"/>
      <c r="O41" s="7" t="n"/>
      <c r="P41" s="9">
        <f>IF($A41="","",MAX(0,$L41*$M41+$N41))</f>
        <v/>
      </c>
      <c r="Q41" s="33" t="n"/>
      <c r="R41" s="32" t="n"/>
      <c r="S41" s="8">
        <f>IF(OR($A41="",$R41=""),"",MAX(0,TODAY()-$R41))</f>
        <v/>
      </c>
      <c r="T41" s="9">
        <f>IF(OR($A41="",$P41="",$Q41="",$S41=""),"",$P41*$Q41*$S41/365)</f>
        <v/>
      </c>
      <c r="U41" s="9">
        <f>IF($A41="","",$P41+$T41)</f>
        <v/>
      </c>
      <c r="V41" s="5" t="n"/>
      <c r="W41" s="32" t="n"/>
      <c r="X41" s="32" t="n"/>
      <c r="Y41" s="4" t="n"/>
      <c r="Z41" s="8">
        <f>IF(OR($A41="",$W41=""),"",IF($V41="Erledigt","Erledigt",IF($W41&lt;TODAY(),"Frist überschritten",IF($W41-TODAY()&lt;=7,"Frist läuft bald ab","Offen"))))</f>
        <v/>
      </c>
    </row>
    <row r="42" ht="28" customHeight="1">
      <c r="A42" s="4" t="n"/>
      <c r="B42" s="4" t="n"/>
      <c r="C42" s="4" t="n"/>
      <c r="D42" s="4" t="n"/>
      <c r="E42" s="4" t="n"/>
      <c r="F42" s="4" t="n"/>
      <c r="G42" s="4" t="n"/>
      <c r="H42" s="5" t="n"/>
      <c r="I42" s="32" t="n"/>
      <c r="J42" s="32" t="n"/>
      <c r="K42" s="5" t="n"/>
      <c r="L42" s="7" t="n"/>
      <c r="M42" s="8">
        <f>IF($A42="","",IF(OR($I42="",$J42=""),"",IFERROR(DATEDIF($I42,$J42,"m")+1,"")))</f>
        <v/>
      </c>
      <c r="N42" s="7" t="n"/>
      <c r="O42" s="7" t="n"/>
      <c r="P42" s="9">
        <f>IF($A42="","",MAX(0,$L42*$M42+$N42))</f>
        <v/>
      </c>
      <c r="Q42" s="33" t="n"/>
      <c r="R42" s="32" t="n"/>
      <c r="S42" s="8">
        <f>IF(OR($A42="",$R42=""),"",MAX(0,TODAY()-$R42))</f>
        <v/>
      </c>
      <c r="T42" s="9">
        <f>IF(OR($A42="",$P42="",$Q42="",$S42=""),"",$P42*$Q42*$S42/365)</f>
        <v/>
      </c>
      <c r="U42" s="9">
        <f>IF($A42="","",$P42+$T42)</f>
        <v/>
      </c>
      <c r="V42" s="5" t="n"/>
      <c r="W42" s="32" t="n"/>
      <c r="X42" s="32" t="n"/>
      <c r="Y42" s="4" t="n"/>
      <c r="Z42" s="8">
        <f>IF(OR($A42="",$W42=""),"",IF($V42="Erledigt","Erledigt",IF($W42&lt;TODAY(),"Frist überschritten",IF($W42-TODAY()&lt;=7,"Frist läuft bald ab","Offen"))))</f>
        <v/>
      </c>
    </row>
    <row r="43" ht="28" customHeight="1">
      <c r="A43" s="4" t="n"/>
      <c r="B43" s="4" t="n"/>
      <c r="C43" s="4" t="n"/>
      <c r="D43" s="4" t="n"/>
      <c r="E43" s="4" t="n"/>
      <c r="F43" s="4" t="n"/>
      <c r="G43" s="4" t="n"/>
      <c r="H43" s="5" t="n"/>
      <c r="I43" s="32" t="n"/>
      <c r="J43" s="32" t="n"/>
      <c r="K43" s="5" t="n"/>
      <c r="L43" s="7" t="n"/>
      <c r="M43" s="8">
        <f>IF($A43="","",IF(OR($I43="",$J43=""),"",IFERROR(DATEDIF($I43,$J43,"m")+1,"")))</f>
        <v/>
      </c>
      <c r="N43" s="7" t="n"/>
      <c r="O43" s="7" t="n"/>
      <c r="P43" s="9">
        <f>IF($A43="","",MAX(0,$L43*$M43+$N43))</f>
        <v/>
      </c>
      <c r="Q43" s="33" t="n"/>
      <c r="R43" s="32" t="n"/>
      <c r="S43" s="8">
        <f>IF(OR($A43="",$R43=""),"",MAX(0,TODAY()-$R43))</f>
        <v/>
      </c>
      <c r="T43" s="9">
        <f>IF(OR($A43="",$P43="",$Q43="",$S43=""),"",$P43*$Q43*$S43/365)</f>
        <v/>
      </c>
      <c r="U43" s="9">
        <f>IF($A43="","",$P43+$T43)</f>
        <v/>
      </c>
      <c r="V43" s="5" t="n"/>
      <c r="W43" s="32" t="n"/>
      <c r="X43" s="32" t="n"/>
      <c r="Y43" s="4" t="n"/>
      <c r="Z43" s="8">
        <f>IF(OR($A43="",$W43=""),"",IF($V43="Erledigt","Erledigt",IF($W43&lt;TODAY(),"Frist überschritten",IF($W43-TODAY()&lt;=7,"Frist läuft bald ab","Offen"))))</f>
        <v/>
      </c>
    </row>
    <row r="44" ht="28" customHeight="1">
      <c r="A44" s="4" t="n"/>
      <c r="B44" s="4" t="n"/>
      <c r="C44" s="4" t="n"/>
      <c r="D44" s="4" t="n"/>
      <c r="E44" s="4" t="n"/>
      <c r="F44" s="4" t="n"/>
      <c r="G44" s="4" t="n"/>
      <c r="H44" s="5" t="n"/>
      <c r="I44" s="32" t="n"/>
      <c r="J44" s="32" t="n"/>
      <c r="K44" s="5" t="n"/>
      <c r="L44" s="7" t="n"/>
      <c r="M44" s="8">
        <f>IF($A44="","",IF(OR($I44="",$J44=""),"",IFERROR(DATEDIF($I44,$J44,"m")+1,"")))</f>
        <v/>
      </c>
      <c r="N44" s="7" t="n"/>
      <c r="O44" s="7" t="n"/>
      <c r="P44" s="9">
        <f>IF($A44="","",MAX(0,$L44*$M44+$N44))</f>
        <v/>
      </c>
      <c r="Q44" s="33" t="n"/>
      <c r="R44" s="32" t="n"/>
      <c r="S44" s="8">
        <f>IF(OR($A44="",$R44=""),"",MAX(0,TODAY()-$R44))</f>
        <v/>
      </c>
      <c r="T44" s="9">
        <f>IF(OR($A44="",$P44="",$Q44="",$S44=""),"",$P44*$Q44*$S44/365)</f>
        <v/>
      </c>
      <c r="U44" s="9">
        <f>IF($A44="","",$P44+$T44)</f>
        <v/>
      </c>
      <c r="V44" s="5" t="n"/>
      <c r="W44" s="32" t="n"/>
      <c r="X44" s="32" t="n"/>
      <c r="Y44" s="4" t="n"/>
      <c r="Z44" s="8">
        <f>IF(OR($A44="",$W44=""),"",IF($V44="Erledigt","Erledigt",IF($W44&lt;TODAY(),"Frist überschritten",IF($W44-TODAY()&lt;=7,"Frist läuft bald ab","Offen"))))</f>
        <v/>
      </c>
    </row>
    <row r="45" ht="28" customHeight="1">
      <c r="A45" s="4" t="n"/>
      <c r="B45" s="4" t="n"/>
      <c r="C45" s="4" t="n"/>
      <c r="D45" s="4" t="n"/>
      <c r="E45" s="4" t="n"/>
      <c r="F45" s="4" t="n"/>
      <c r="G45" s="4" t="n"/>
      <c r="H45" s="5" t="n"/>
      <c r="I45" s="32" t="n"/>
      <c r="J45" s="32" t="n"/>
      <c r="K45" s="5" t="n"/>
      <c r="L45" s="7" t="n"/>
      <c r="M45" s="8">
        <f>IF($A45="","",IF(OR($I45="",$J45=""),"",IFERROR(DATEDIF($I45,$J45,"m")+1,"")))</f>
        <v/>
      </c>
      <c r="N45" s="7" t="n"/>
      <c r="O45" s="7" t="n"/>
      <c r="P45" s="9">
        <f>IF($A45="","",MAX(0,$L45*$M45+$N45))</f>
        <v/>
      </c>
      <c r="Q45" s="33" t="n"/>
      <c r="R45" s="32" t="n"/>
      <c r="S45" s="8">
        <f>IF(OR($A45="",$R45=""),"",MAX(0,TODAY()-$R45))</f>
        <v/>
      </c>
      <c r="T45" s="9">
        <f>IF(OR($A45="",$P45="",$Q45="",$S45=""),"",$P45*$Q45*$S45/365)</f>
        <v/>
      </c>
      <c r="U45" s="9">
        <f>IF($A45="","",$P45+$T45)</f>
        <v/>
      </c>
      <c r="V45" s="5" t="n"/>
      <c r="W45" s="32" t="n"/>
      <c r="X45" s="32" t="n"/>
      <c r="Y45" s="4" t="n"/>
      <c r="Z45" s="8">
        <f>IF(OR($A45="",$W45=""),"",IF($V45="Erledigt","Erledigt",IF($W45&lt;TODAY(),"Frist überschritten",IF($W45-TODAY()&lt;=7,"Frist läuft bald ab","Offen"))))</f>
        <v/>
      </c>
    </row>
    <row r="46" ht="28" customHeight="1">
      <c r="A46" s="4" t="n"/>
      <c r="B46" s="4" t="n"/>
      <c r="C46" s="4" t="n"/>
      <c r="D46" s="4" t="n"/>
      <c r="E46" s="4" t="n"/>
      <c r="F46" s="4" t="n"/>
      <c r="G46" s="4" t="n"/>
      <c r="H46" s="5" t="n"/>
      <c r="I46" s="32" t="n"/>
      <c r="J46" s="32" t="n"/>
      <c r="K46" s="5" t="n"/>
      <c r="L46" s="7" t="n"/>
      <c r="M46" s="8">
        <f>IF($A46="","",IF(OR($I46="",$J46=""),"",IFERROR(DATEDIF($I46,$J46,"m")+1,"")))</f>
        <v/>
      </c>
      <c r="N46" s="7" t="n"/>
      <c r="O46" s="7" t="n"/>
      <c r="P46" s="9">
        <f>IF($A46="","",MAX(0,$L46*$M46+$N46))</f>
        <v/>
      </c>
      <c r="Q46" s="33" t="n"/>
      <c r="R46" s="32" t="n"/>
      <c r="S46" s="8">
        <f>IF(OR($A46="",$R46=""),"",MAX(0,TODAY()-$R46))</f>
        <v/>
      </c>
      <c r="T46" s="9">
        <f>IF(OR($A46="",$P46="",$Q46="",$S46=""),"",$P46*$Q46*$S46/365)</f>
        <v/>
      </c>
      <c r="U46" s="9">
        <f>IF($A46="","",$P46+$T46)</f>
        <v/>
      </c>
      <c r="V46" s="5" t="n"/>
      <c r="W46" s="32" t="n"/>
      <c r="X46" s="32" t="n"/>
      <c r="Y46" s="4" t="n"/>
      <c r="Z46" s="8">
        <f>IF(OR($A46="",$W46=""),"",IF($V46="Erledigt","Erledigt",IF($W46&lt;TODAY(),"Frist überschritten",IF($W46-TODAY()&lt;=7,"Frist läuft bald ab","Offen"))))</f>
        <v/>
      </c>
    </row>
    <row r="47" ht="28" customHeight="1">
      <c r="A47" s="4" t="n"/>
      <c r="B47" s="4" t="n"/>
      <c r="C47" s="4" t="n"/>
      <c r="D47" s="4" t="n"/>
      <c r="E47" s="4" t="n"/>
      <c r="F47" s="4" t="n"/>
      <c r="G47" s="4" t="n"/>
      <c r="H47" s="5" t="n"/>
      <c r="I47" s="32" t="n"/>
      <c r="J47" s="32" t="n"/>
      <c r="K47" s="5" t="n"/>
      <c r="L47" s="7" t="n"/>
      <c r="M47" s="8">
        <f>IF($A47="","",IF(OR($I47="",$J47=""),"",IFERROR(DATEDIF($I47,$J47,"m")+1,"")))</f>
        <v/>
      </c>
      <c r="N47" s="7" t="n"/>
      <c r="O47" s="7" t="n"/>
      <c r="P47" s="9">
        <f>IF($A47="","",MAX(0,$L47*$M47+$N47))</f>
        <v/>
      </c>
      <c r="Q47" s="33" t="n"/>
      <c r="R47" s="32" t="n"/>
      <c r="S47" s="8">
        <f>IF(OR($A47="",$R47=""),"",MAX(0,TODAY()-$R47))</f>
        <v/>
      </c>
      <c r="T47" s="9">
        <f>IF(OR($A47="",$P47="",$Q47="",$S47=""),"",$P47*$Q47*$S47/365)</f>
        <v/>
      </c>
      <c r="U47" s="9">
        <f>IF($A47="","",$P47+$T47)</f>
        <v/>
      </c>
      <c r="V47" s="5" t="n"/>
      <c r="W47" s="32" t="n"/>
      <c r="X47" s="32" t="n"/>
      <c r="Y47" s="4" t="n"/>
      <c r="Z47" s="8">
        <f>IF(OR($A47="",$W47=""),"",IF($V47="Erledigt","Erledigt",IF($W47&lt;TODAY(),"Frist überschritten",IF($W47-TODAY()&lt;=7,"Frist läuft bald ab","Offen"))))</f>
        <v/>
      </c>
    </row>
    <row r="48" ht="28" customHeight="1">
      <c r="A48" s="4" t="n"/>
      <c r="B48" s="4" t="n"/>
      <c r="C48" s="4" t="n"/>
      <c r="D48" s="4" t="n"/>
      <c r="E48" s="4" t="n"/>
      <c r="F48" s="4" t="n"/>
      <c r="G48" s="4" t="n"/>
      <c r="H48" s="5" t="n"/>
      <c r="I48" s="32" t="n"/>
      <c r="J48" s="32" t="n"/>
      <c r="K48" s="5" t="n"/>
      <c r="L48" s="7" t="n"/>
      <c r="M48" s="8">
        <f>IF($A48="","",IF(OR($I48="",$J48=""),"",IFERROR(DATEDIF($I48,$J48,"m")+1,"")))</f>
        <v/>
      </c>
      <c r="N48" s="7" t="n"/>
      <c r="O48" s="7" t="n"/>
      <c r="P48" s="9">
        <f>IF($A48="","",MAX(0,$L48*$M48+$N48))</f>
        <v/>
      </c>
      <c r="Q48" s="33" t="n"/>
      <c r="R48" s="32" t="n"/>
      <c r="S48" s="8">
        <f>IF(OR($A48="",$R48=""),"",MAX(0,TODAY()-$R48))</f>
        <v/>
      </c>
      <c r="T48" s="9">
        <f>IF(OR($A48="",$P48="",$Q48="",$S48=""),"",$P48*$Q48*$S48/365)</f>
        <v/>
      </c>
      <c r="U48" s="9">
        <f>IF($A48="","",$P48+$T48)</f>
        <v/>
      </c>
      <c r="V48" s="5" t="n"/>
      <c r="W48" s="32" t="n"/>
      <c r="X48" s="32" t="n"/>
      <c r="Y48" s="4" t="n"/>
      <c r="Z48" s="8">
        <f>IF(OR($A48="",$W48=""),"",IF($V48="Erledigt","Erledigt",IF($W48&lt;TODAY(),"Frist überschritten",IF($W48-TODAY()&lt;=7,"Frist läuft bald ab","Offen"))))</f>
        <v/>
      </c>
    </row>
    <row r="49" ht="28" customHeight="1">
      <c r="A49" s="4" t="n"/>
      <c r="B49" s="4" t="n"/>
      <c r="C49" s="4" t="n"/>
      <c r="D49" s="4" t="n"/>
      <c r="E49" s="4" t="n"/>
      <c r="F49" s="4" t="n"/>
      <c r="G49" s="4" t="n"/>
      <c r="H49" s="5" t="n"/>
      <c r="I49" s="32" t="n"/>
      <c r="J49" s="32" t="n"/>
      <c r="K49" s="5" t="n"/>
      <c r="L49" s="7" t="n"/>
      <c r="M49" s="8">
        <f>IF($A49="","",IF(OR($I49="",$J49=""),"",IFERROR(DATEDIF($I49,$J49,"m")+1,"")))</f>
        <v/>
      </c>
      <c r="N49" s="7" t="n"/>
      <c r="O49" s="7" t="n"/>
      <c r="P49" s="9">
        <f>IF($A49="","",MAX(0,$L49*$M49+$N49))</f>
        <v/>
      </c>
      <c r="Q49" s="33" t="n"/>
      <c r="R49" s="32" t="n"/>
      <c r="S49" s="8">
        <f>IF(OR($A49="",$R49=""),"",MAX(0,TODAY()-$R49))</f>
        <v/>
      </c>
      <c r="T49" s="9">
        <f>IF(OR($A49="",$P49="",$Q49="",$S49=""),"",$P49*$Q49*$S49/365)</f>
        <v/>
      </c>
      <c r="U49" s="9">
        <f>IF($A49="","",$P49+$T49)</f>
        <v/>
      </c>
      <c r="V49" s="5" t="n"/>
      <c r="W49" s="32" t="n"/>
      <c r="X49" s="32" t="n"/>
      <c r="Y49" s="4" t="n"/>
      <c r="Z49" s="8">
        <f>IF(OR($A49="",$W49=""),"",IF($V49="Erledigt","Erledigt",IF($W49&lt;TODAY(),"Frist überschritten",IF($W49-TODAY()&lt;=7,"Frist läuft bald ab","Offen"))))</f>
        <v/>
      </c>
    </row>
    <row r="50" ht="28" customHeight="1">
      <c r="A50" s="4" t="n"/>
      <c r="B50" s="4" t="n"/>
      <c r="C50" s="4" t="n"/>
      <c r="D50" s="4" t="n"/>
      <c r="E50" s="4" t="n"/>
      <c r="F50" s="4" t="n"/>
      <c r="G50" s="4" t="n"/>
      <c r="H50" s="5" t="n"/>
      <c r="I50" s="32" t="n"/>
      <c r="J50" s="32" t="n"/>
      <c r="K50" s="5" t="n"/>
      <c r="L50" s="7" t="n"/>
      <c r="M50" s="8">
        <f>IF($A50="","",IF(OR($I50="",$J50=""),"",IFERROR(DATEDIF($I50,$J50,"m")+1,"")))</f>
        <v/>
      </c>
      <c r="N50" s="7" t="n"/>
      <c r="O50" s="7" t="n"/>
      <c r="P50" s="9">
        <f>IF($A50="","",MAX(0,$L50*$M50+$N50))</f>
        <v/>
      </c>
      <c r="Q50" s="33" t="n"/>
      <c r="R50" s="32" t="n"/>
      <c r="S50" s="8">
        <f>IF(OR($A50="",$R50=""),"",MAX(0,TODAY()-$R50))</f>
        <v/>
      </c>
      <c r="T50" s="9">
        <f>IF(OR($A50="",$P50="",$Q50="",$S50=""),"",$P50*$Q50*$S50/365)</f>
        <v/>
      </c>
      <c r="U50" s="9">
        <f>IF($A50="","",$P50+$T50)</f>
        <v/>
      </c>
      <c r="V50" s="5" t="n"/>
      <c r="W50" s="32" t="n"/>
      <c r="X50" s="32" t="n"/>
      <c r="Y50" s="4" t="n"/>
      <c r="Z50" s="8">
        <f>IF(OR($A50="",$W50=""),"",IF($V50="Erledigt","Erledigt",IF($W50&lt;TODAY(),"Frist überschritten",IF($W50-TODAY()&lt;=7,"Frist läuft bald ab","Offen"))))</f>
        <v/>
      </c>
    </row>
    <row r="51" ht="28" customHeight="1">
      <c r="A51" s="4" t="n"/>
      <c r="B51" s="4" t="n"/>
      <c r="C51" s="4" t="n"/>
      <c r="D51" s="4" t="n"/>
      <c r="E51" s="4" t="n"/>
      <c r="F51" s="4" t="n"/>
      <c r="G51" s="4" t="n"/>
      <c r="H51" s="5" t="n"/>
      <c r="I51" s="32" t="n"/>
      <c r="J51" s="32" t="n"/>
      <c r="K51" s="5" t="n"/>
      <c r="L51" s="7" t="n"/>
      <c r="M51" s="8">
        <f>IF($A51="","",IF(OR($I51="",$J51=""),"",IFERROR(DATEDIF($I51,$J51,"m")+1,"")))</f>
        <v/>
      </c>
      <c r="N51" s="7" t="n"/>
      <c r="O51" s="7" t="n"/>
      <c r="P51" s="9">
        <f>IF($A51="","",MAX(0,$L51*$M51+$N51))</f>
        <v/>
      </c>
      <c r="Q51" s="33" t="n"/>
      <c r="R51" s="32" t="n"/>
      <c r="S51" s="8">
        <f>IF(OR($A51="",$R51=""),"",MAX(0,TODAY()-$R51))</f>
        <v/>
      </c>
      <c r="T51" s="9">
        <f>IF(OR($A51="",$P51="",$Q51="",$S51=""),"",$P51*$Q51*$S51/365)</f>
        <v/>
      </c>
      <c r="U51" s="9">
        <f>IF($A51="","",$P51+$T51)</f>
        <v/>
      </c>
      <c r="V51" s="5" t="n"/>
      <c r="W51" s="32" t="n"/>
      <c r="X51" s="32" t="n"/>
      <c r="Y51" s="4" t="n"/>
      <c r="Z51" s="8">
        <f>IF(OR($A51="",$W51=""),"",IF($V51="Erledigt","Erledigt",IF($W51&lt;TODAY(),"Frist überschritten",IF($W51-TODAY()&lt;=7,"Frist läuft bald ab","Offen"))))</f>
        <v/>
      </c>
    </row>
    <row r="52" ht="28" customHeight="1">
      <c r="A52" s="4" t="n"/>
      <c r="B52" s="4" t="n"/>
      <c r="C52" s="4" t="n"/>
      <c r="D52" s="4" t="n"/>
      <c r="E52" s="4" t="n"/>
      <c r="F52" s="4" t="n"/>
      <c r="G52" s="4" t="n"/>
      <c r="H52" s="5" t="n"/>
      <c r="I52" s="32" t="n"/>
      <c r="J52" s="32" t="n"/>
      <c r="K52" s="5" t="n"/>
      <c r="L52" s="7" t="n"/>
      <c r="M52" s="8">
        <f>IF($A52="","",IF(OR($I52="",$J52=""),"",IFERROR(DATEDIF($I52,$J52,"m")+1,"")))</f>
        <v/>
      </c>
      <c r="N52" s="7" t="n"/>
      <c r="O52" s="7" t="n"/>
      <c r="P52" s="9">
        <f>IF($A52="","",MAX(0,$L52*$M52+$N52))</f>
        <v/>
      </c>
      <c r="Q52" s="33" t="n"/>
      <c r="R52" s="32" t="n"/>
      <c r="S52" s="8">
        <f>IF(OR($A52="",$R52=""),"",MAX(0,TODAY()-$R52))</f>
        <v/>
      </c>
      <c r="T52" s="9">
        <f>IF(OR($A52="",$P52="",$Q52="",$S52=""),"",$P52*$Q52*$S52/365)</f>
        <v/>
      </c>
      <c r="U52" s="9">
        <f>IF($A52="","",$P52+$T52)</f>
        <v/>
      </c>
      <c r="V52" s="5" t="n"/>
      <c r="W52" s="32" t="n"/>
      <c r="X52" s="32" t="n"/>
      <c r="Y52" s="4" t="n"/>
      <c r="Z52" s="8">
        <f>IF(OR($A52="",$W52=""),"",IF($V52="Erledigt","Erledigt",IF($W52&lt;TODAY(),"Frist überschritten",IF($W52-TODAY()&lt;=7,"Frist läuft bald ab","Offen"))))</f>
        <v/>
      </c>
    </row>
    <row r="53" ht="28" customHeight="1">
      <c r="A53" s="4" t="n"/>
      <c r="B53" s="4" t="n"/>
      <c r="C53" s="4" t="n"/>
      <c r="D53" s="4" t="n"/>
      <c r="E53" s="4" t="n"/>
      <c r="F53" s="4" t="n"/>
      <c r="G53" s="4" t="n"/>
      <c r="H53" s="5" t="n"/>
      <c r="I53" s="32" t="n"/>
      <c r="J53" s="32" t="n"/>
      <c r="K53" s="5" t="n"/>
      <c r="L53" s="7" t="n"/>
      <c r="M53" s="8">
        <f>IF($A53="","",IF(OR($I53="",$J53=""),"",IFERROR(DATEDIF($I53,$J53,"m")+1,"")))</f>
        <v/>
      </c>
      <c r="N53" s="7" t="n"/>
      <c r="O53" s="7" t="n"/>
      <c r="P53" s="9">
        <f>IF($A53="","",MAX(0,$L53*$M53+$N53))</f>
        <v/>
      </c>
      <c r="Q53" s="33" t="n"/>
      <c r="R53" s="32" t="n"/>
      <c r="S53" s="8">
        <f>IF(OR($A53="",$R53=""),"",MAX(0,TODAY()-$R53))</f>
        <v/>
      </c>
      <c r="T53" s="9">
        <f>IF(OR($A53="",$P53="",$Q53="",$S53=""),"",$P53*$Q53*$S53/365)</f>
        <v/>
      </c>
      <c r="U53" s="9">
        <f>IF($A53="","",$P53+$T53)</f>
        <v/>
      </c>
      <c r="V53" s="5" t="n"/>
      <c r="W53" s="32" t="n"/>
      <c r="X53" s="32" t="n"/>
      <c r="Y53" s="4" t="n"/>
      <c r="Z53" s="8">
        <f>IF(OR($A53="",$W53=""),"",IF($V53="Erledigt","Erledigt",IF($W53&lt;TODAY(),"Frist überschritten",IF($W53-TODAY()&lt;=7,"Frist läuft bald ab","Offen"))))</f>
        <v/>
      </c>
    </row>
    <row r="54" ht="28" customHeight="1">
      <c r="A54" s="4" t="n"/>
      <c r="B54" s="4" t="n"/>
      <c r="C54" s="4" t="n"/>
      <c r="D54" s="4" t="n"/>
      <c r="E54" s="4" t="n"/>
      <c r="F54" s="4" t="n"/>
      <c r="G54" s="4" t="n"/>
      <c r="H54" s="5" t="n"/>
      <c r="I54" s="32" t="n"/>
      <c r="J54" s="32" t="n"/>
      <c r="K54" s="5" t="n"/>
      <c r="L54" s="7" t="n"/>
      <c r="M54" s="8">
        <f>IF($A54="","",IF(OR($I54="",$J54=""),"",IFERROR(DATEDIF($I54,$J54,"m")+1,"")))</f>
        <v/>
      </c>
      <c r="N54" s="7" t="n"/>
      <c r="O54" s="7" t="n"/>
      <c r="P54" s="9">
        <f>IF($A54="","",MAX(0,$L54*$M54+$N54))</f>
        <v/>
      </c>
      <c r="Q54" s="33" t="n"/>
      <c r="R54" s="32" t="n"/>
      <c r="S54" s="8">
        <f>IF(OR($A54="",$R54=""),"",MAX(0,TODAY()-$R54))</f>
        <v/>
      </c>
      <c r="T54" s="9">
        <f>IF(OR($A54="",$P54="",$Q54="",$S54=""),"",$P54*$Q54*$S54/365)</f>
        <v/>
      </c>
      <c r="U54" s="9">
        <f>IF($A54="","",$P54+$T54)</f>
        <v/>
      </c>
      <c r="V54" s="5" t="n"/>
      <c r="W54" s="32" t="n"/>
      <c r="X54" s="32" t="n"/>
      <c r="Y54" s="4" t="n"/>
      <c r="Z54" s="8">
        <f>IF(OR($A54="",$W54=""),"",IF($V54="Erledigt","Erledigt",IF($W54&lt;TODAY(),"Frist überschritten",IF($W54-TODAY()&lt;=7,"Frist läuft bald ab","Offen"))))</f>
        <v/>
      </c>
    </row>
    <row r="55" ht="28" customHeight="1">
      <c r="A55" s="4" t="n"/>
      <c r="B55" s="4" t="n"/>
      <c r="C55" s="4" t="n"/>
      <c r="D55" s="4" t="n"/>
      <c r="E55" s="4" t="n"/>
      <c r="F55" s="4" t="n"/>
      <c r="G55" s="4" t="n"/>
      <c r="H55" s="5" t="n"/>
      <c r="I55" s="32" t="n"/>
      <c r="J55" s="32" t="n"/>
      <c r="K55" s="5" t="n"/>
      <c r="L55" s="7" t="n"/>
      <c r="M55" s="8">
        <f>IF($A55="","",IF(OR($I55="",$J55=""),"",IFERROR(DATEDIF($I55,$J55,"m")+1,"")))</f>
        <v/>
      </c>
      <c r="N55" s="7" t="n"/>
      <c r="O55" s="7" t="n"/>
      <c r="P55" s="9">
        <f>IF($A55="","",MAX(0,$L55*$M55+$N55))</f>
        <v/>
      </c>
      <c r="Q55" s="33" t="n"/>
      <c r="R55" s="32" t="n"/>
      <c r="S55" s="8">
        <f>IF(OR($A55="",$R55=""),"",MAX(0,TODAY()-$R55))</f>
        <v/>
      </c>
      <c r="T55" s="9">
        <f>IF(OR($A55="",$P55="",$Q55="",$S55=""),"",$P55*$Q55*$S55/365)</f>
        <v/>
      </c>
      <c r="U55" s="9">
        <f>IF($A55="","",$P55+$T55)</f>
        <v/>
      </c>
      <c r="V55" s="5" t="n"/>
      <c r="W55" s="32" t="n"/>
      <c r="X55" s="32" t="n"/>
      <c r="Y55" s="4" t="n"/>
      <c r="Z55" s="8">
        <f>IF(OR($A55="",$W55=""),"",IF($V55="Erledigt","Erledigt",IF($W55&lt;TODAY(),"Frist überschritten",IF($W55-TODAY()&lt;=7,"Frist läuft bald ab","Offen"))))</f>
        <v/>
      </c>
    </row>
    <row r="56" ht="28" customHeight="1">
      <c r="A56" s="4" t="n"/>
      <c r="B56" s="4" t="n"/>
      <c r="C56" s="4" t="n"/>
      <c r="D56" s="4" t="n"/>
      <c r="E56" s="4" t="n"/>
      <c r="F56" s="4" t="n"/>
      <c r="G56" s="4" t="n"/>
      <c r="H56" s="5" t="n"/>
      <c r="I56" s="32" t="n"/>
      <c r="J56" s="32" t="n"/>
      <c r="K56" s="5" t="n"/>
      <c r="L56" s="7" t="n"/>
      <c r="M56" s="8">
        <f>IF($A56="","",IF(OR($I56="",$J56=""),"",IFERROR(DATEDIF($I56,$J56,"m")+1,"")))</f>
        <v/>
      </c>
      <c r="N56" s="7" t="n"/>
      <c r="O56" s="7" t="n"/>
      <c r="P56" s="9">
        <f>IF($A56="","",MAX(0,$L56*$M56+$N56))</f>
        <v/>
      </c>
      <c r="Q56" s="33" t="n"/>
      <c r="R56" s="32" t="n"/>
      <c r="S56" s="8">
        <f>IF(OR($A56="",$R56=""),"",MAX(0,TODAY()-$R56))</f>
        <v/>
      </c>
      <c r="T56" s="9">
        <f>IF(OR($A56="",$P56="",$Q56="",$S56=""),"",$P56*$Q56*$S56/365)</f>
        <v/>
      </c>
      <c r="U56" s="9">
        <f>IF($A56="","",$P56+$T56)</f>
        <v/>
      </c>
      <c r="V56" s="5" t="n"/>
      <c r="W56" s="32" t="n"/>
      <c r="X56" s="32" t="n"/>
      <c r="Y56" s="4" t="n"/>
      <c r="Z56" s="8">
        <f>IF(OR($A56="",$W56=""),"",IF($V56="Erledigt","Erledigt",IF($W56&lt;TODAY(),"Frist überschritten",IF($W56-TODAY()&lt;=7,"Frist läuft bald ab","Offen"))))</f>
        <v/>
      </c>
    </row>
    <row r="57" ht="28" customHeight="1">
      <c r="A57" s="4" t="n"/>
      <c r="B57" s="4" t="n"/>
      <c r="C57" s="4" t="n"/>
      <c r="D57" s="4" t="n"/>
      <c r="E57" s="4" t="n"/>
      <c r="F57" s="4" t="n"/>
      <c r="G57" s="4" t="n"/>
      <c r="H57" s="5" t="n"/>
      <c r="I57" s="32" t="n"/>
      <c r="J57" s="32" t="n"/>
      <c r="K57" s="5" t="n"/>
      <c r="L57" s="7" t="n"/>
      <c r="M57" s="8">
        <f>IF($A57="","",IF(OR($I57="",$J57=""),"",IFERROR(DATEDIF($I57,$J57,"m")+1,"")))</f>
        <v/>
      </c>
      <c r="N57" s="7" t="n"/>
      <c r="O57" s="7" t="n"/>
      <c r="P57" s="9">
        <f>IF($A57="","",MAX(0,$L57*$M57+$N57))</f>
        <v/>
      </c>
      <c r="Q57" s="33" t="n"/>
      <c r="R57" s="32" t="n"/>
      <c r="S57" s="8">
        <f>IF(OR($A57="",$R57=""),"",MAX(0,TODAY()-$R57))</f>
        <v/>
      </c>
      <c r="T57" s="9">
        <f>IF(OR($A57="",$P57="",$Q57="",$S57=""),"",$P57*$Q57*$S57/365)</f>
        <v/>
      </c>
      <c r="U57" s="9">
        <f>IF($A57="","",$P57+$T57)</f>
        <v/>
      </c>
      <c r="V57" s="5" t="n"/>
      <c r="W57" s="32" t="n"/>
      <c r="X57" s="32" t="n"/>
      <c r="Y57" s="4" t="n"/>
      <c r="Z57" s="8">
        <f>IF(OR($A57="",$W57=""),"",IF($V57="Erledigt","Erledigt",IF($W57&lt;TODAY(),"Frist überschritten",IF($W57-TODAY()&lt;=7,"Frist läuft bald ab","Offen"))))</f>
        <v/>
      </c>
    </row>
    <row r="58" ht="28" customHeight="1">
      <c r="A58" s="4" t="n"/>
      <c r="B58" s="4" t="n"/>
      <c r="C58" s="4" t="n"/>
      <c r="D58" s="4" t="n"/>
      <c r="E58" s="4" t="n"/>
      <c r="F58" s="4" t="n"/>
      <c r="G58" s="4" t="n"/>
      <c r="H58" s="5" t="n"/>
      <c r="I58" s="32" t="n"/>
      <c r="J58" s="32" t="n"/>
      <c r="K58" s="5" t="n"/>
      <c r="L58" s="7" t="n"/>
      <c r="M58" s="8">
        <f>IF($A58="","",IF(OR($I58="",$J58=""),"",IFERROR(DATEDIF($I58,$J58,"m")+1,"")))</f>
        <v/>
      </c>
      <c r="N58" s="7" t="n"/>
      <c r="O58" s="7" t="n"/>
      <c r="P58" s="9">
        <f>IF($A58="","",MAX(0,$L58*$M58+$N58))</f>
        <v/>
      </c>
      <c r="Q58" s="33" t="n"/>
      <c r="R58" s="32" t="n"/>
      <c r="S58" s="8">
        <f>IF(OR($A58="",$R58=""),"",MAX(0,TODAY()-$R58))</f>
        <v/>
      </c>
      <c r="T58" s="9">
        <f>IF(OR($A58="",$P58="",$Q58="",$S58=""),"",$P58*$Q58*$S58/365)</f>
        <v/>
      </c>
      <c r="U58" s="9">
        <f>IF($A58="","",$P58+$T58)</f>
        <v/>
      </c>
      <c r="V58" s="5" t="n"/>
      <c r="W58" s="32" t="n"/>
      <c r="X58" s="32" t="n"/>
      <c r="Y58" s="4" t="n"/>
      <c r="Z58" s="8">
        <f>IF(OR($A58="",$W58=""),"",IF($V58="Erledigt","Erledigt",IF($W58&lt;TODAY(),"Frist überschritten",IF($W58-TODAY()&lt;=7,"Frist läuft bald ab","Offen"))))</f>
        <v/>
      </c>
    </row>
    <row r="59" ht="28" customHeight="1">
      <c r="A59" s="4" t="n"/>
      <c r="B59" s="4" t="n"/>
      <c r="C59" s="4" t="n"/>
      <c r="D59" s="4" t="n"/>
      <c r="E59" s="4" t="n"/>
      <c r="F59" s="4" t="n"/>
      <c r="G59" s="4" t="n"/>
      <c r="H59" s="5" t="n"/>
      <c r="I59" s="32" t="n"/>
      <c r="J59" s="32" t="n"/>
      <c r="K59" s="5" t="n"/>
      <c r="L59" s="7" t="n"/>
      <c r="M59" s="8">
        <f>IF($A59="","",IF(OR($I59="",$J59=""),"",IFERROR(DATEDIF($I59,$J59,"m")+1,"")))</f>
        <v/>
      </c>
      <c r="N59" s="7" t="n"/>
      <c r="O59" s="7" t="n"/>
      <c r="P59" s="9">
        <f>IF($A59="","",MAX(0,$L59*$M59+$N59))</f>
        <v/>
      </c>
      <c r="Q59" s="33" t="n"/>
      <c r="R59" s="32" t="n"/>
      <c r="S59" s="8">
        <f>IF(OR($A59="",$R59=""),"",MAX(0,TODAY()-$R59))</f>
        <v/>
      </c>
      <c r="T59" s="9">
        <f>IF(OR($A59="",$P59="",$Q59="",$S59=""),"",$P59*$Q59*$S59/365)</f>
        <v/>
      </c>
      <c r="U59" s="9">
        <f>IF($A59="","",$P59+$T59)</f>
        <v/>
      </c>
      <c r="V59" s="5" t="n"/>
      <c r="W59" s="32" t="n"/>
      <c r="X59" s="32" t="n"/>
      <c r="Y59" s="4" t="n"/>
      <c r="Z59" s="8">
        <f>IF(OR($A59="",$W59=""),"",IF($V59="Erledigt","Erledigt",IF($W59&lt;TODAY(),"Frist überschritten",IF($W59-TODAY()&lt;=7,"Frist läuft bald ab","Offen"))))</f>
        <v/>
      </c>
    </row>
    <row r="60" ht="28" customHeight="1">
      <c r="A60" s="4" t="n"/>
      <c r="B60" s="4" t="n"/>
      <c r="C60" s="4" t="n"/>
      <c r="D60" s="4" t="n"/>
      <c r="E60" s="4" t="n"/>
      <c r="F60" s="4" t="n"/>
      <c r="G60" s="4" t="n"/>
      <c r="H60" s="5" t="n"/>
      <c r="I60" s="32" t="n"/>
      <c r="J60" s="32" t="n"/>
      <c r="K60" s="5" t="n"/>
      <c r="L60" s="7" t="n"/>
      <c r="M60" s="8">
        <f>IF($A60="","",IF(OR($I60="",$J60=""),"",IFERROR(DATEDIF($I60,$J60,"m")+1,"")))</f>
        <v/>
      </c>
      <c r="N60" s="7" t="n"/>
      <c r="O60" s="7" t="n"/>
      <c r="P60" s="9">
        <f>IF($A60="","",MAX(0,$L60*$M60+$N60))</f>
        <v/>
      </c>
      <c r="Q60" s="33" t="n"/>
      <c r="R60" s="32" t="n"/>
      <c r="S60" s="8">
        <f>IF(OR($A60="",$R60=""),"",MAX(0,TODAY()-$R60))</f>
        <v/>
      </c>
      <c r="T60" s="9">
        <f>IF(OR($A60="",$P60="",$Q60="",$S60=""),"",$P60*$Q60*$S60/365)</f>
        <v/>
      </c>
      <c r="U60" s="9">
        <f>IF($A60="","",$P60+$T60)</f>
        <v/>
      </c>
      <c r="V60" s="5" t="n"/>
      <c r="W60" s="32" t="n"/>
      <c r="X60" s="32" t="n"/>
      <c r="Y60" s="4" t="n"/>
      <c r="Z60" s="8">
        <f>IF(OR($A60="",$W60=""),"",IF($V60="Erledigt","Erledigt",IF($W60&lt;TODAY(),"Frist überschritten",IF($W60-TODAY()&lt;=7,"Frist läuft bald ab","Offen"))))</f>
        <v/>
      </c>
    </row>
    <row r="61" ht="28" customHeight="1">
      <c r="A61" s="4" t="n"/>
      <c r="B61" s="4" t="n"/>
      <c r="C61" s="4" t="n"/>
      <c r="D61" s="4" t="n"/>
      <c r="E61" s="4" t="n"/>
      <c r="F61" s="4" t="n"/>
      <c r="G61" s="4" t="n"/>
      <c r="H61" s="5" t="n"/>
      <c r="I61" s="32" t="n"/>
      <c r="J61" s="32" t="n"/>
      <c r="K61" s="5" t="n"/>
      <c r="L61" s="7" t="n"/>
      <c r="M61" s="8">
        <f>IF($A61="","",IF(OR($I61="",$J61=""),"",IFERROR(DATEDIF($I61,$J61,"m")+1,"")))</f>
        <v/>
      </c>
      <c r="N61" s="7" t="n"/>
      <c r="O61" s="7" t="n"/>
      <c r="P61" s="9">
        <f>IF($A61="","",MAX(0,$L61*$M61+$N61))</f>
        <v/>
      </c>
      <c r="Q61" s="33" t="n"/>
      <c r="R61" s="32" t="n"/>
      <c r="S61" s="8">
        <f>IF(OR($A61="",$R61=""),"",MAX(0,TODAY()-$R61))</f>
        <v/>
      </c>
      <c r="T61" s="9">
        <f>IF(OR($A61="",$P61="",$Q61="",$S61=""),"",$P61*$Q61*$S61/365)</f>
        <v/>
      </c>
      <c r="U61" s="9">
        <f>IF($A61="","",$P61+$T61)</f>
        <v/>
      </c>
      <c r="V61" s="5" t="n"/>
      <c r="W61" s="32" t="n"/>
      <c r="X61" s="32" t="n"/>
      <c r="Y61" s="4" t="n"/>
      <c r="Z61" s="8">
        <f>IF(OR($A61="",$W61=""),"",IF($V61="Erledigt","Erledigt",IF($W61&lt;TODAY(),"Frist überschritten",IF($W61-TODAY()&lt;=7,"Frist läuft bald ab","Offen"))))</f>
        <v/>
      </c>
    </row>
    <row r="62" ht="28" customHeight="1">
      <c r="A62" s="4" t="n"/>
      <c r="B62" s="4" t="n"/>
      <c r="C62" s="4" t="n"/>
      <c r="D62" s="4" t="n"/>
      <c r="E62" s="4" t="n"/>
      <c r="F62" s="4" t="n"/>
      <c r="G62" s="4" t="n"/>
      <c r="H62" s="5" t="n"/>
      <c r="I62" s="32" t="n"/>
      <c r="J62" s="32" t="n"/>
      <c r="K62" s="5" t="n"/>
      <c r="L62" s="7" t="n"/>
      <c r="M62" s="8">
        <f>IF($A62="","",IF(OR($I62="",$J62=""),"",IFERROR(DATEDIF($I62,$J62,"m")+1,"")))</f>
        <v/>
      </c>
      <c r="N62" s="7" t="n"/>
      <c r="O62" s="7" t="n"/>
      <c r="P62" s="9">
        <f>IF($A62="","",MAX(0,$L62*$M62+$N62))</f>
        <v/>
      </c>
      <c r="Q62" s="33" t="n"/>
      <c r="R62" s="32" t="n"/>
      <c r="S62" s="8">
        <f>IF(OR($A62="",$R62=""),"",MAX(0,TODAY()-$R62))</f>
        <v/>
      </c>
      <c r="T62" s="9">
        <f>IF(OR($A62="",$P62="",$Q62="",$S62=""),"",$P62*$Q62*$S62/365)</f>
        <v/>
      </c>
      <c r="U62" s="9">
        <f>IF($A62="","",$P62+$T62)</f>
        <v/>
      </c>
      <c r="V62" s="5" t="n"/>
      <c r="W62" s="32" t="n"/>
      <c r="X62" s="32" t="n"/>
      <c r="Y62" s="4" t="n"/>
      <c r="Z62" s="8">
        <f>IF(OR($A62="",$W62=""),"",IF($V62="Erledigt","Erledigt",IF($W62&lt;TODAY(),"Frist überschritten",IF($W62-TODAY()&lt;=7,"Frist läuft bald ab","Offen"))))</f>
        <v/>
      </c>
    </row>
    <row r="63" ht="28" customHeight="1">
      <c r="A63" s="4" t="n"/>
      <c r="B63" s="4" t="n"/>
      <c r="C63" s="4" t="n"/>
      <c r="D63" s="4" t="n"/>
      <c r="E63" s="4" t="n"/>
      <c r="F63" s="4" t="n"/>
      <c r="G63" s="4" t="n"/>
      <c r="H63" s="5" t="n"/>
      <c r="I63" s="32" t="n"/>
      <c r="J63" s="32" t="n"/>
      <c r="K63" s="5" t="n"/>
      <c r="L63" s="7" t="n"/>
      <c r="M63" s="8">
        <f>IF($A63="","",IF(OR($I63="",$J63=""),"",IFERROR(DATEDIF($I63,$J63,"m")+1,"")))</f>
        <v/>
      </c>
      <c r="N63" s="7" t="n"/>
      <c r="O63" s="7" t="n"/>
      <c r="P63" s="9">
        <f>IF($A63="","",MAX(0,$L63*$M63+$N63))</f>
        <v/>
      </c>
      <c r="Q63" s="33" t="n"/>
      <c r="R63" s="32" t="n"/>
      <c r="S63" s="8">
        <f>IF(OR($A63="",$R63=""),"",MAX(0,TODAY()-$R63))</f>
        <v/>
      </c>
      <c r="T63" s="9">
        <f>IF(OR($A63="",$P63="",$Q63="",$S63=""),"",$P63*$Q63*$S63/365)</f>
        <v/>
      </c>
      <c r="U63" s="9">
        <f>IF($A63="","",$P63+$T63)</f>
        <v/>
      </c>
      <c r="V63" s="5" t="n"/>
      <c r="W63" s="32" t="n"/>
      <c r="X63" s="32" t="n"/>
      <c r="Y63" s="4" t="n"/>
      <c r="Z63" s="8">
        <f>IF(OR($A63="",$W63=""),"",IF($V63="Erledigt","Erledigt",IF($W63&lt;TODAY(),"Frist überschritten",IF($W63-TODAY()&lt;=7,"Frist läuft bald ab","Offen"))))</f>
        <v/>
      </c>
    </row>
    <row r="64" ht="28" customHeight="1">
      <c r="A64" s="4" t="n"/>
      <c r="B64" s="4" t="n"/>
      <c r="C64" s="4" t="n"/>
      <c r="D64" s="4" t="n"/>
      <c r="E64" s="4" t="n"/>
      <c r="F64" s="4" t="n"/>
      <c r="G64" s="4" t="n"/>
      <c r="H64" s="5" t="n"/>
      <c r="I64" s="32" t="n"/>
      <c r="J64" s="32" t="n"/>
      <c r="K64" s="5" t="n"/>
      <c r="L64" s="7" t="n"/>
      <c r="M64" s="8">
        <f>IF($A64="","",IF(OR($I64="",$J64=""),"",IFERROR(DATEDIF($I64,$J64,"m")+1,"")))</f>
        <v/>
      </c>
      <c r="N64" s="7" t="n"/>
      <c r="O64" s="7" t="n"/>
      <c r="P64" s="9">
        <f>IF($A64="","",MAX(0,$L64*$M64+$N64))</f>
        <v/>
      </c>
      <c r="Q64" s="33" t="n"/>
      <c r="R64" s="32" t="n"/>
      <c r="S64" s="8">
        <f>IF(OR($A64="",$R64=""),"",MAX(0,TODAY()-$R64))</f>
        <v/>
      </c>
      <c r="T64" s="9">
        <f>IF(OR($A64="",$P64="",$Q64="",$S64=""),"",$P64*$Q64*$S64/365)</f>
        <v/>
      </c>
      <c r="U64" s="9">
        <f>IF($A64="","",$P64+$T64)</f>
        <v/>
      </c>
      <c r="V64" s="5" t="n"/>
      <c r="W64" s="32" t="n"/>
      <c r="X64" s="32" t="n"/>
      <c r="Y64" s="4" t="n"/>
      <c r="Z64" s="8">
        <f>IF(OR($A64="",$W64=""),"",IF($V64="Erledigt","Erledigt",IF($W64&lt;TODAY(),"Frist überschritten",IF($W64-TODAY()&lt;=7,"Frist läuft bald ab","Offen"))))</f>
        <v/>
      </c>
    </row>
    <row r="65" ht="28" customHeight="1">
      <c r="A65" s="4" t="n"/>
      <c r="B65" s="4" t="n"/>
      <c r="C65" s="4" t="n"/>
      <c r="D65" s="4" t="n"/>
      <c r="E65" s="4" t="n"/>
      <c r="F65" s="4" t="n"/>
      <c r="G65" s="4" t="n"/>
      <c r="H65" s="5" t="n"/>
      <c r="I65" s="32" t="n"/>
      <c r="J65" s="32" t="n"/>
      <c r="K65" s="5" t="n"/>
      <c r="L65" s="7" t="n"/>
      <c r="M65" s="8">
        <f>IF($A65="","",IF(OR($I65="",$J65=""),"",IFERROR(DATEDIF($I65,$J65,"m")+1,"")))</f>
        <v/>
      </c>
      <c r="N65" s="7" t="n"/>
      <c r="O65" s="7" t="n"/>
      <c r="P65" s="9">
        <f>IF($A65="","",MAX(0,$L65*$M65+$N65))</f>
        <v/>
      </c>
      <c r="Q65" s="33" t="n"/>
      <c r="R65" s="32" t="n"/>
      <c r="S65" s="8">
        <f>IF(OR($A65="",$R65=""),"",MAX(0,TODAY()-$R65))</f>
        <v/>
      </c>
      <c r="T65" s="9">
        <f>IF(OR($A65="",$P65="",$Q65="",$S65=""),"",$P65*$Q65*$S65/365)</f>
        <v/>
      </c>
      <c r="U65" s="9">
        <f>IF($A65="","",$P65+$T65)</f>
        <v/>
      </c>
      <c r="V65" s="5" t="n"/>
      <c r="W65" s="32" t="n"/>
      <c r="X65" s="32" t="n"/>
      <c r="Y65" s="4" t="n"/>
      <c r="Z65" s="8">
        <f>IF(OR($A65="",$W65=""),"",IF($V65="Erledigt","Erledigt",IF($W65&lt;TODAY(),"Frist überschritten",IF($W65-TODAY()&lt;=7,"Frist läuft bald ab","Offen"))))</f>
        <v/>
      </c>
    </row>
    <row r="66" ht="28" customHeight="1">
      <c r="A66" s="4" t="n"/>
      <c r="B66" s="4" t="n"/>
      <c r="C66" s="4" t="n"/>
      <c r="D66" s="4" t="n"/>
      <c r="E66" s="4" t="n"/>
      <c r="F66" s="4" t="n"/>
      <c r="G66" s="4" t="n"/>
      <c r="H66" s="5" t="n"/>
      <c r="I66" s="32" t="n"/>
      <c r="J66" s="32" t="n"/>
      <c r="K66" s="5" t="n"/>
      <c r="L66" s="7" t="n"/>
      <c r="M66" s="8">
        <f>IF($A66="","",IF(OR($I66="",$J66=""),"",IFERROR(DATEDIF($I66,$J66,"m")+1,"")))</f>
        <v/>
      </c>
      <c r="N66" s="7" t="n"/>
      <c r="O66" s="7" t="n"/>
      <c r="P66" s="9">
        <f>IF($A66="","",MAX(0,$L66*$M66+$N66))</f>
        <v/>
      </c>
      <c r="Q66" s="33" t="n"/>
      <c r="R66" s="32" t="n"/>
      <c r="S66" s="8">
        <f>IF(OR($A66="",$R66=""),"",MAX(0,TODAY()-$R66))</f>
        <v/>
      </c>
      <c r="T66" s="9">
        <f>IF(OR($A66="",$P66="",$Q66="",$S66=""),"",$P66*$Q66*$S66/365)</f>
        <v/>
      </c>
      <c r="U66" s="9">
        <f>IF($A66="","",$P66+$T66)</f>
        <v/>
      </c>
      <c r="V66" s="5" t="n"/>
      <c r="W66" s="32" t="n"/>
      <c r="X66" s="32" t="n"/>
      <c r="Y66" s="4" t="n"/>
      <c r="Z66" s="8">
        <f>IF(OR($A66="",$W66=""),"",IF($V66="Erledigt","Erledigt",IF($W66&lt;TODAY(),"Frist überschritten",IF($W66-TODAY()&lt;=7,"Frist läuft bald ab","Offen"))))</f>
        <v/>
      </c>
    </row>
    <row r="67" ht="28" customHeight="1">
      <c r="A67" s="4" t="n"/>
      <c r="B67" s="4" t="n"/>
      <c r="C67" s="4" t="n"/>
      <c r="D67" s="4" t="n"/>
      <c r="E67" s="4" t="n"/>
      <c r="F67" s="4" t="n"/>
      <c r="G67" s="4" t="n"/>
      <c r="H67" s="5" t="n"/>
      <c r="I67" s="32" t="n"/>
      <c r="J67" s="32" t="n"/>
      <c r="K67" s="5" t="n"/>
      <c r="L67" s="7" t="n"/>
      <c r="M67" s="8">
        <f>IF($A67="","",IF(OR($I67="",$J67=""),"",IFERROR(DATEDIF($I67,$J67,"m")+1,"")))</f>
        <v/>
      </c>
      <c r="N67" s="7" t="n"/>
      <c r="O67" s="7" t="n"/>
      <c r="P67" s="9">
        <f>IF($A67="","",MAX(0,$L67*$M67+$N67))</f>
        <v/>
      </c>
      <c r="Q67" s="33" t="n"/>
      <c r="R67" s="32" t="n"/>
      <c r="S67" s="8">
        <f>IF(OR($A67="",$R67=""),"",MAX(0,TODAY()-$R67))</f>
        <v/>
      </c>
      <c r="T67" s="9">
        <f>IF(OR($A67="",$P67="",$Q67="",$S67=""),"",$P67*$Q67*$S67/365)</f>
        <v/>
      </c>
      <c r="U67" s="9">
        <f>IF($A67="","",$P67+$T67)</f>
        <v/>
      </c>
      <c r="V67" s="5" t="n"/>
      <c r="W67" s="32" t="n"/>
      <c r="X67" s="32" t="n"/>
      <c r="Y67" s="4" t="n"/>
      <c r="Z67" s="8">
        <f>IF(OR($A67="",$W67=""),"",IF($V67="Erledigt","Erledigt",IF($W67&lt;TODAY(),"Frist überschritten",IF($W67-TODAY()&lt;=7,"Frist läuft bald ab","Offen"))))</f>
        <v/>
      </c>
    </row>
    <row r="68" ht="28" customHeight="1">
      <c r="A68" s="4" t="n"/>
      <c r="B68" s="4" t="n"/>
      <c r="C68" s="4" t="n"/>
      <c r="D68" s="4" t="n"/>
      <c r="E68" s="4" t="n"/>
      <c r="F68" s="4" t="n"/>
      <c r="G68" s="4" t="n"/>
      <c r="H68" s="5" t="n"/>
      <c r="I68" s="32" t="n"/>
      <c r="J68" s="32" t="n"/>
      <c r="K68" s="5" t="n"/>
      <c r="L68" s="7" t="n"/>
      <c r="M68" s="8">
        <f>IF($A68="","",IF(OR($I68="",$J68=""),"",IFERROR(DATEDIF($I68,$J68,"m")+1,"")))</f>
        <v/>
      </c>
      <c r="N68" s="7" t="n"/>
      <c r="O68" s="7" t="n"/>
      <c r="P68" s="9">
        <f>IF($A68="","",MAX(0,$L68*$M68+$N68))</f>
        <v/>
      </c>
      <c r="Q68" s="33" t="n"/>
      <c r="R68" s="32" t="n"/>
      <c r="S68" s="8">
        <f>IF(OR($A68="",$R68=""),"",MAX(0,TODAY()-$R68))</f>
        <v/>
      </c>
      <c r="T68" s="9">
        <f>IF(OR($A68="",$P68="",$Q68="",$S68=""),"",$P68*$Q68*$S68/365)</f>
        <v/>
      </c>
      <c r="U68" s="9">
        <f>IF($A68="","",$P68+$T68)</f>
        <v/>
      </c>
      <c r="V68" s="5" t="n"/>
      <c r="W68" s="32" t="n"/>
      <c r="X68" s="32" t="n"/>
      <c r="Y68" s="4" t="n"/>
      <c r="Z68" s="8">
        <f>IF(OR($A68="",$W68=""),"",IF($V68="Erledigt","Erledigt",IF($W68&lt;TODAY(),"Frist überschritten",IF($W68-TODAY()&lt;=7,"Frist läuft bald ab","Offen"))))</f>
        <v/>
      </c>
    </row>
    <row r="69" ht="28" customHeight="1">
      <c r="A69" s="4" t="n"/>
      <c r="B69" s="4" t="n"/>
      <c r="C69" s="4" t="n"/>
      <c r="D69" s="4" t="n"/>
      <c r="E69" s="4" t="n"/>
      <c r="F69" s="4" t="n"/>
      <c r="G69" s="4" t="n"/>
      <c r="H69" s="5" t="n"/>
      <c r="I69" s="32" t="n"/>
      <c r="J69" s="32" t="n"/>
      <c r="K69" s="5" t="n"/>
      <c r="L69" s="7" t="n"/>
      <c r="M69" s="8">
        <f>IF($A69="","",IF(OR($I69="",$J69=""),"",IFERROR(DATEDIF($I69,$J69,"m")+1,"")))</f>
        <v/>
      </c>
      <c r="N69" s="7" t="n"/>
      <c r="O69" s="7" t="n"/>
      <c r="P69" s="9">
        <f>IF($A69="","",MAX(0,$L69*$M69+$N69))</f>
        <v/>
      </c>
      <c r="Q69" s="33" t="n"/>
      <c r="R69" s="32" t="n"/>
      <c r="S69" s="8">
        <f>IF(OR($A69="",$R69=""),"",MAX(0,TODAY()-$R69))</f>
        <v/>
      </c>
      <c r="T69" s="9">
        <f>IF(OR($A69="",$P69="",$Q69="",$S69=""),"",$P69*$Q69*$S69/365)</f>
        <v/>
      </c>
      <c r="U69" s="9">
        <f>IF($A69="","",$P69+$T69)</f>
        <v/>
      </c>
      <c r="V69" s="5" t="n"/>
      <c r="W69" s="32" t="n"/>
      <c r="X69" s="32" t="n"/>
      <c r="Y69" s="4" t="n"/>
      <c r="Z69" s="8">
        <f>IF(OR($A69="",$W69=""),"",IF($V69="Erledigt","Erledigt",IF($W69&lt;TODAY(),"Frist überschritten",IF($W69-TODAY()&lt;=7,"Frist läuft bald ab","Offen"))))</f>
        <v/>
      </c>
    </row>
    <row r="70" ht="28" customHeight="1">
      <c r="A70" s="4" t="n"/>
      <c r="B70" s="4" t="n"/>
      <c r="C70" s="4" t="n"/>
      <c r="D70" s="4" t="n"/>
      <c r="E70" s="4" t="n"/>
      <c r="F70" s="4" t="n"/>
      <c r="G70" s="4" t="n"/>
      <c r="H70" s="5" t="n"/>
      <c r="I70" s="32" t="n"/>
      <c r="J70" s="32" t="n"/>
      <c r="K70" s="5" t="n"/>
      <c r="L70" s="7" t="n"/>
      <c r="M70" s="8">
        <f>IF($A70="","",IF(OR($I70="",$J70=""),"",IFERROR(DATEDIF($I70,$J70,"m")+1,"")))</f>
        <v/>
      </c>
      <c r="N70" s="7" t="n"/>
      <c r="O70" s="7" t="n"/>
      <c r="P70" s="9">
        <f>IF($A70="","",MAX(0,$L70*$M70+$N70))</f>
        <v/>
      </c>
      <c r="Q70" s="33" t="n"/>
      <c r="R70" s="32" t="n"/>
      <c r="S70" s="8">
        <f>IF(OR($A70="",$R70=""),"",MAX(0,TODAY()-$R70))</f>
        <v/>
      </c>
      <c r="T70" s="9">
        <f>IF(OR($A70="",$P70="",$Q70="",$S70=""),"",$P70*$Q70*$S70/365)</f>
        <v/>
      </c>
      <c r="U70" s="9">
        <f>IF($A70="","",$P70+$T70)</f>
        <v/>
      </c>
      <c r="V70" s="5" t="n"/>
      <c r="W70" s="32" t="n"/>
      <c r="X70" s="32" t="n"/>
      <c r="Y70" s="4" t="n"/>
      <c r="Z70" s="8">
        <f>IF(OR($A70="",$W70=""),"",IF($V70="Erledigt","Erledigt",IF($W70&lt;TODAY(),"Frist überschritten",IF($W70-TODAY()&lt;=7,"Frist läuft bald ab","Offen"))))</f>
        <v/>
      </c>
    </row>
    <row r="71" ht="28" customHeight="1">
      <c r="A71" s="4" t="n"/>
      <c r="B71" s="4" t="n"/>
      <c r="C71" s="4" t="n"/>
      <c r="D71" s="4" t="n"/>
      <c r="E71" s="4" t="n"/>
      <c r="F71" s="4" t="n"/>
      <c r="G71" s="4" t="n"/>
      <c r="H71" s="5" t="n"/>
      <c r="I71" s="32" t="n"/>
      <c r="J71" s="32" t="n"/>
      <c r="K71" s="5" t="n"/>
      <c r="L71" s="7" t="n"/>
      <c r="M71" s="8">
        <f>IF($A71="","",IF(OR($I71="",$J71=""),"",IFERROR(DATEDIF($I71,$J71,"m")+1,"")))</f>
        <v/>
      </c>
      <c r="N71" s="7" t="n"/>
      <c r="O71" s="7" t="n"/>
      <c r="P71" s="9">
        <f>IF($A71="","",MAX(0,$L71*$M71+$N71))</f>
        <v/>
      </c>
      <c r="Q71" s="33" t="n"/>
      <c r="R71" s="32" t="n"/>
      <c r="S71" s="8">
        <f>IF(OR($A71="",$R71=""),"",MAX(0,TODAY()-$R71))</f>
        <v/>
      </c>
      <c r="T71" s="9">
        <f>IF(OR($A71="",$P71="",$Q71="",$S71=""),"",$P71*$Q71*$S71/365)</f>
        <v/>
      </c>
      <c r="U71" s="9">
        <f>IF($A71="","",$P71+$T71)</f>
        <v/>
      </c>
      <c r="V71" s="5" t="n"/>
      <c r="W71" s="32" t="n"/>
      <c r="X71" s="32" t="n"/>
      <c r="Y71" s="4" t="n"/>
      <c r="Z71" s="8">
        <f>IF(OR($A71="",$W71=""),"",IF($V71="Erledigt","Erledigt",IF($W71&lt;TODAY(),"Frist überschritten",IF($W71-TODAY()&lt;=7,"Frist läuft bald ab","Offen"))))</f>
        <v/>
      </c>
    </row>
    <row r="72" ht="28" customHeight="1">
      <c r="A72" s="4" t="n"/>
      <c r="B72" s="4" t="n"/>
      <c r="C72" s="4" t="n"/>
      <c r="D72" s="4" t="n"/>
      <c r="E72" s="4" t="n"/>
      <c r="F72" s="4" t="n"/>
      <c r="G72" s="4" t="n"/>
      <c r="H72" s="5" t="n"/>
      <c r="I72" s="32" t="n"/>
      <c r="J72" s="32" t="n"/>
      <c r="K72" s="5" t="n"/>
      <c r="L72" s="7" t="n"/>
      <c r="M72" s="8">
        <f>IF($A72="","",IF(OR($I72="",$J72=""),"",IFERROR(DATEDIF($I72,$J72,"m")+1,"")))</f>
        <v/>
      </c>
      <c r="N72" s="7" t="n"/>
      <c r="O72" s="7" t="n"/>
      <c r="P72" s="9">
        <f>IF($A72="","",MAX(0,$L72*$M72+$N72))</f>
        <v/>
      </c>
      <c r="Q72" s="33" t="n"/>
      <c r="R72" s="32" t="n"/>
      <c r="S72" s="8">
        <f>IF(OR($A72="",$R72=""),"",MAX(0,TODAY()-$R72))</f>
        <v/>
      </c>
      <c r="T72" s="9">
        <f>IF(OR($A72="",$P72="",$Q72="",$S72=""),"",$P72*$Q72*$S72/365)</f>
        <v/>
      </c>
      <c r="U72" s="9">
        <f>IF($A72="","",$P72+$T72)</f>
        <v/>
      </c>
      <c r="V72" s="5" t="n"/>
      <c r="W72" s="32" t="n"/>
      <c r="X72" s="32" t="n"/>
      <c r="Y72" s="4" t="n"/>
      <c r="Z72" s="8">
        <f>IF(OR($A72="",$W72=""),"",IF($V72="Erledigt","Erledigt",IF($W72&lt;TODAY(),"Frist überschritten",IF($W72-TODAY()&lt;=7,"Frist läuft bald ab","Offen"))))</f>
        <v/>
      </c>
    </row>
    <row r="73" ht="28" customHeight="1">
      <c r="A73" s="4" t="n"/>
      <c r="B73" s="4" t="n"/>
      <c r="C73" s="4" t="n"/>
      <c r="D73" s="4" t="n"/>
      <c r="E73" s="4" t="n"/>
      <c r="F73" s="4" t="n"/>
      <c r="G73" s="4" t="n"/>
      <c r="H73" s="5" t="n"/>
      <c r="I73" s="32" t="n"/>
      <c r="J73" s="32" t="n"/>
      <c r="K73" s="5" t="n"/>
      <c r="L73" s="7" t="n"/>
      <c r="M73" s="8">
        <f>IF($A73="","",IF(OR($I73="",$J73=""),"",IFERROR(DATEDIF($I73,$J73,"m")+1,"")))</f>
        <v/>
      </c>
      <c r="N73" s="7" t="n"/>
      <c r="O73" s="7" t="n"/>
      <c r="P73" s="9">
        <f>IF($A73="","",MAX(0,$L73*$M73+$N73))</f>
        <v/>
      </c>
      <c r="Q73" s="33" t="n"/>
      <c r="R73" s="32" t="n"/>
      <c r="S73" s="8">
        <f>IF(OR($A73="",$R73=""),"",MAX(0,TODAY()-$R73))</f>
        <v/>
      </c>
      <c r="T73" s="9">
        <f>IF(OR($A73="",$P73="",$Q73="",$S73=""),"",$P73*$Q73*$S73/365)</f>
        <v/>
      </c>
      <c r="U73" s="9">
        <f>IF($A73="","",$P73+$T73)</f>
        <v/>
      </c>
      <c r="V73" s="5" t="n"/>
      <c r="W73" s="32" t="n"/>
      <c r="X73" s="32" t="n"/>
      <c r="Y73" s="4" t="n"/>
      <c r="Z73" s="8">
        <f>IF(OR($A73="",$W73=""),"",IF($V73="Erledigt","Erledigt",IF($W73&lt;TODAY(),"Frist überschritten",IF($W73-TODAY()&lt;=7,"Frist läuft bald ab","Offen"))))</f>
        <v/>
      </c>
    </row>
    <row r="74" ht="28" customHeight="1">
      <c r="A74" s="4" t="n"/>
      <c r="B74" s="4" t="n"/>
      <c r="C74" s="4" t="n"/>
      <c r="D74" s="4" t="n"/>
      <c r="E74" s="4" t="n"/>
      <c r="F74" s="4" t="n"/>
      <c r="G74" s="4" t="n"/>
      <c r="H74" s="5" t="n"/>
      <c r="I74" s="32" t="n"/>
      <c r="J74" s="32" t="n"/>
      <c r="K74" s="5" t="n"/>
      <c r="L74" s="7" t="n"/>
      <c r="M74" s="8">
        <f>IF($A74="","",IF(OR($I74="",$J74=""),"",IFERROR(DATEDIF($I74,$J74,"m")+1,"")))</f>
        <v/>
      </c>
      <c r="N74" s="7" t="n"/>
      <c r="O74" s="7" t="n"/>
      <c r="P74" s="9">
        <f>IF($A74="","",MAX(0,$L74*$M74+$N74))</f>
        <v/>
      </c>
      <c r="Q74" s="33" t="n"/>
      <c r="R74" s="32" t="n"/>
      <c r="S74" s="8">
        <f>IF(OR($A74="",$R74=""),"",MAX(0,TODAY()-$R74))</f>
        <v/>
      </c>
      <c r="T74" s="9">
        <f>IF(OR($A74="",$P74="",$Q74="",$S74=""),"",$P74*$Q74*$S74/365)</f>
        <v/>
      </c>
      <c r="U74" s="9">
        <f>IF($A74="","",$P74+$T74)</f>
        <v/>
      </c>
      <c r="V74" s="5" t="n"/>
      <c r="W74" s="32" t="n"/>
      <c r="X74" s="32" t="n"/>
      <c r="Y74" s="4" t="n"/>
      <c r="Z74" s="8">
        <f>IF(OR($A74="",$W74=""),"",IF($V74="Erledigt","Erledigt",IF($W74&lt;TODAY(),"Frist überschritten",IF($W74-TODAY()&lt;=7,"Frist läuft bald ab","Offen"))))</f>
        <v/>
      </c>
    </row>
    <row r="75" ht="28" customHeight="1">
      <c r="A75" s="4" t="n"/>
      <c r="B75" s="4" t="n"/>
      <c r="C75" s="4" t="n"/>
      <c r="D75" s="4" t="n"/>
      <c r="E75" s="4" t="n"/>
      <c r="F75" s="4" t="n"/>
      <c r="G75" s="4" t="n"/>
      <c r="H75" s="5" t="n"/>
      <c r="I75" s="32" t="n"/>
      <c r="J75" s="32" t="n"/>
      <c r="K75" s="5" t="n"/>
      <c r="L75" s="7" t="n"/>
      <c r="M75" s="8">
        <f>IF($A75="","",IF(OR($I75="",$J75=""),"",IFERROR(DATEDIF($I75,$J75,"m")+1,"")))</f>
        <v/>
      </c>
      <c r="N75" s="7" t="n"/>
      <c r="O75" s="7" t="n"/>
      <c r="P75" s="9">
        <f>IF($A75="","",MAX(0,$L75*$M75+$N75))</f>
        <v/>
      </c>
      <c r="Q75" s="33" t="n"/>
      <c r="R75" s="32" t="n"/>
      <c r="S75" s="8">
        <f>IF(OR($A75="",$R75=""),"",MAX(0,TODAY()-$R75))</f>
        <v/>
      </c>
      <c r="T75" s="9">
        <f>IF(OR($A75="",$P75="",$Q75="",$S75=""),"",$P75*$Q75*$S75/365)</f>
        <v/>
      </c>
      <c r="U75" s="9">
        <f>IF($A75="","",$P75+$T75)</f>
        <v/>
      </c>
      <c r="V75" s="5" t="n"/>
      <c r="W75" s="32" t="n"/>
      <c r="X75" s="32" t="n"/>
      <c r="Y75" s="4" t="n"/>
      <c r="Z75" s="8">
        <f>IF(OR($A75="",$W75=""),"",IF($V75="Erledigt","Erledigt",IF($W75&lt;TODAY(),"Frist überschritten",IF($W75-TODAY()&lt;=7,"Frist läuft bald ab","Offen"))))</f>
        <v/>
      </c>
    </row>
    <row r="76" ht="28" customHeight="1">
      <c r="A76" s="4" t="n"/>
      <c r="B76" s="4" t="n"/>
      <c r="C76" s="4" t="n"/>
      <c r="D76" s="4" t="n"/>
      <c r="E76" s="4" t="n"/>
      <c r="F76" s="4" t="n"/>
      <c r="G76" s="4" t="n"/>
      <c r="H76" s="5" t="n"/>
      <c r="I76" s="32" t="n"/>
      <c r="J76" s="32" t="n"/>
      <c r="K76" s="5" t="n"/>
      <c r="L76" s="7" t="n"/>
      <c r="M76" s="8">
        <f>IF($A76="","",IF(OR($I76="",$J76=""),"",IFERROR(DATEDIF($I76,$J76,"m")+1,"")))</f>
        <v/>
      </c>
      <c r="N76" s="7" t="n"/>
      <c r="O76" s="7" t="n"/>
      <c r="P76" s="9">
        <f>IF($A76="","",MAX(0,$L76*$M76+$N76))</f>
        <v/>
      </c>
      <c r="Q76" s="33" t="n"/>
      <c r="R76" s="32" t="n"/>
      <c r="S76" s="8">
        <f>IF(OR($A76="",$R76=""),"",MAX(0,TODAY()-$R76))</f>
        <v/>
      </c>
      <c r="T76" s="9">
        <f>IF(OR($A76="",$P76="",$Q76="",$S76=""),"",$P76*$Q76*$S76/365)</f>
        <v/>
      </c>
      <c r="U76" s="9">
        <f>IF($A76="","",$P76+$T76)</f>
        <v/>
      </c>
      <c r="V76" s="5" t="n"/>
      <c r="W76" s="32" t="n"/>
      <c r="X76" s="32" t="n"/>
      <c r="Y76" s="4" t="n"/>
      <c r="Z76" s="8">
        <f>IF(OR($A76="",$W76=""),"",IF($V76="Erledigt","Erledigt",IF($W76&lt;TODAY(),"Frist überschritten",IF($W76-TODAY()&lt;=7,"Frist läuft bald ab","Offen"))))</f>
        <v/>
      </c>
    </row>
    <row r="77" ht="28" customHeight="1">
      <c r="A77" s="4" t="n"/>
      <c r="B77" s="4" t="n"/>
      <c r="C77" s="4" t="n"/>
      <c r="D77" s="4" t="n"/>
      <c r="E77" s="4" t="n"/>
      <c r="F77" s="4" t="n"/>
      <c r="G77" s="4" t="n"/>
      <c r="H77" s="5" t="n"/>
      <c r="I77" s="32" t="n"/>
      <c r="J77" s="32" t="n"/>
      <c r="K77" s="5" t="n"/>
      <c r="L77" s="7" t="n"/>
      <c r="M77" s="8">
        <f>IF($A77="","",IF(OR($I77="",$J77=""),"",IFERROR(DATEDIF($I77,$J77,"m")+1,"")))</f>
        <v/>
      </c>
      <c r="N77" s="7" t="n"/>
      <c r="O77" s="7" t="n"/>
      <c r="P77" s="9">
        <f>IF($A77="","",MAX(0,$L77*$M77+$N77))</f>
        <v/>
      </c>
      <c r="Q77" s="33" t="n"/>
      <c r="R77" s="32" t="n"/>
      <c r="S77" s="8">
        <f>IF(OR($A77="",$R77=""),"",MAX(0,TODAY()-$R77))</f>
        <v/>
      </c>
      <c r="T77" s="9">
        <f>IF(OR($A77="",$P77="",$Q77="",$S77=""),"",$P77*$Q77*$S77/365)</f>
        <v/>
      </c>
      <c r="U77" s="9">
        <f>IF($A77="","",$P77+$T77)</f>
        <v/>
      </c>
      <c r="V77" s="5" t="n"/>
      <c r="W77" s="32" t="n"/>
      <c r="X77" s="32" t="n"/>
      <c r="Y77" s="4" t="n"/>
      <c r="Z77" s="8">
        <f>IF(OR($A77="",$W77=""),"",IF($V77="Erledigt","Erledigt",IF($W77&lt;TODAY(),"Frist überschritten",IF($W77-TODAY()&lt;=7,"Frist läuft bald ab","Offen"))))</f>
        <v/>
      </c>
    </row>
    <row r="78" ht="28" customHeight="1">
      <c r="A78" s="4" t="n"/>
      <c r="B78" s="4" t="n"/>
      <c r="C78" s="4" t="n"/>
      <c r="D78" s="4" t="n"/>
      <c r="E78" s="4" t="n"/>
      <c r="F78" s="4" t="n"/>
      <c r="G78" s="4" t="n"/>
      <c r="H78" s="5" t="n"/>
      <c r="I78" s="32" t="n"/>
      <c r="J78" s="32" t="n"/>
      <c r="K78" s="5" t="n"/>
      <c r="L78" s="7" t="n"/>
      <c r="M78" s="8">
        <f>IF($A78="","",IF(OR($I78="",$J78=""),"",IFERROR(DATEDIF($I78,$J78,"m")+1,"")))</f>
        <v/>
      </c>
      <c r="N78" s="7" t="n"/>
      <c r="O78" s="7" t="n"/>
      <c r="P78" s="9">
        <f>IF($A78="","",MAX(0,$L78*$M78+$N78))</f>
        <v/>
      </c>
      <c r="Q78" s="33" t="n"/>
      <c r="R78" s="32" t="n"/>
      <c r="S78" s="8">
        <f>IF(OR($A78="",$R78=""),"",MAX(0,TODAY()-$R78))</f>
        <v/>
      </c>
      <c r="T78" s="9">
        <f>IF(OR($A78="",$P78="",$Q78="",$S78=""),"",$P78*$Q78*$S78/365)</f>
        <v/>
      </c>
      <c r="U78" s="9">
        <f>IF($A78="","",$P78+$T78)</f>
        <v/>
      </c>
      <c r="V78" s="5" t="n"/>
      <c r="W78" s="32" t="n"/>
      <c r="X78" s="32" t="n"/>
      <c r="Y78" s="4" t="n"/>
      <c r="Z78" s="8">
        <f>IF(OR($A78="",$W78=""),"",IF($V78="Erledigt","Erledigt",IF($W78&lt;TODAY(),"Frist überschritten",IF($W78-TODAY()&lt;=7,"Frist läuft bald ab","Offen"))))</f>
        <v/>
      </c>
    </row>
    <row r="79" ht="28" customHeight="1">
      <c r="A79" s="4" t="n"/>
      <c r="B79" s="4" t="n"/>
      <c r="C79" s="4" t="n"/>
      <c r="D79" s="4" t="n"/>
      <c r="E79" s="4" t="n"/>
      <c r="F79" s="4" t="n"/>
      <c r="G79" s="4" t="n"/>
      <c r="H79" s="5" t="n"/>
      <c r="I79" s="32" t="n"/>
      <c r="J79" s="32" t="n"/>
      <c r="K79" s="5" t="n"/>
      <c r="L79" s="7" t="n"/>
      <c r="M79" s="8">
        <f>IF($A79="","",IF(OR($I79="",$J79=""),"",IFERROR(DATEDIF($I79,$J79,"m")+1,"")))</f>
        <v/>
      </c>
      <c r="N79" s="7" t="n"/>
      <c r="O79" s="7" t="n"/>
      <c r="P79" s="9">
        <f>IF($A79="","",MAX(0,$L79*$M79+$N79))</f>
        <v/>
      </c>
      <c r="Q79" s="33" t="n"/>
      <c r="R79" s="32" t="n"/>
      <c r="S79" s="8">
        <f>IF(OR($A79="",$R79=""),"",MAX(0,TODAY()-$R79))</f>
        <v/>
      </c>
      <c r="T79" s="9">
        <f>IF(OR($A79="",$P79="",$Q79="",$S79=""),"",$P79*$Q79*$S79/365)</f>
        <v/>
      </c>
      <c r="U79" s="9">
        <f>IF($A79="","",$P79+$T79)</f>
        <v/>
      </c>
      <c r="V79" s="5" t="n"/>
      <c r="W79" s="32" t="n"/>
      <c r="X79" s="32" t="n"/>
      <c r="Y79" s="4" t="n"/>
      <c r="Z79" s="8">
        <f>IF(OR($A79="",$W79=""),"",IF($V79="Erledigt","Erledigt",IF($W79&lt;TODAY(),"Frist überschritten",IF($W79-TODAY()&lt;=7,"Frist läuft bald ab","Offen"))))</f>
        <v/>
      </c>
    </row>
    <row r="80" ht="28" customHeight="1">
      <c r="A80" s="4" t="n"/>
      <c r="B80" s="4" t="n"/>
      <c r="C80" s="4" t="n"/>
      <c r="D80" s="4" t="n"/>
      <c r="E80" s="4" t="n"/>
      <c r="F80" s="4" t="n"/>
      <c r="G80" s="4" t="n"/>
      <c r="H80" s="5" t="n"/>
      <c r="I80" s="32" t="n"/>
      <c r="J80" s="32" t="n"/>
      <c r="K80" s="5" t="n"/>
      <c r="L80" s="7" t="n"/>
      <c r="M80" s="8">
        <f>IF($A80="","",IF(OR($I80="",$J80=""),"",IFERROR(DATEDIF($I80,$J80,"m")+1,"")))</f>
        <v/>
      </c>
      <c r="N80" s="7" t="n"/>
      <c r="O80" s="7" t="n"/>
      <c r="P80" s="9">
        <f>IF($A80="","",MAX(0,$L80*$M80+$N80))</f>
        <v/>
      </c>
      <c r="Q80" s="33" t="n"/>
      <c r="R80" s="32" t="n"/>
      <c r="S80" s="8">
        <f>IF(OR($A80="",$R80=""),"",MAX(0,TODAY()-$R80))</f>
        <v/>
      </c>
      <c r="T80" s="9">
        <f>IF(OR($A80="",$P80="",$Q80="",$S80=""),"",$P80*$Q80*$S80/365)</f>
        <v/>
      </c>
      <c r="U80" s="9">
        <f>IF($A80="","",$P80+$T80)</f>
        <v/>
      </c>
      <c r="V80" s="5" t="n"/>
      <c r="W80" s="32" t="n"/>
      <c r="X80" s="32" t="n"/>
      <c r="Y80" s="4" t="n"/>
      <c r="Z80" s="8">
        <f>IF(OR($A80="",$W80=""),"",IF($V80="Erledigt","Erledigt",IF($W80&lt;TODAY(),"Frist überschritten",IF($W80-TODAY()&lt;=7,"Frist läuft bald ab","Offen"))))</f>
        <v/>
      </c>
    </row>
    <row r="81" ht="28" customHeight="1">
      <c r="A81" s="4" t="n"/>
      <c r="B81" s="4" t="n"/>
      <c r="C81" s="4" t="n"/>
      <c r="D81" s="4" t="n"/>
      <c r="E81" s="4" t="n"/>
      <c r="F81" s="4" t="n"/>
      <c r="G81" s="4" t="n"/>
      <c r="H81" s="5" t="n"/>
      <c r="I81" s="32" t="n"/>
      <c r="J81" s="32" t="n"/>
      <c r="K81" s="5" t="n"/>
      <c r="L81" s="7" t="n"/>
      <c r="M81" s="8">
        <f>IF($A81="","",IF(OR($I81="",$J81=""),"",IFERROR(DATEDIF($I81,$J81,"m")+1,"")))</f>
        <v/>
      </c>
      <c r="N81" s="7" t="n"/>
      <c r="O81" s="7" t="n"/>
      <c r="P81" s="9">
        <f>IF($A81="","",MAX(0,$L81*$M81+$N81))</f>
        <v/>
      </c>
      <c r="Q81" s="33" t="n"/>
      <c r="R81" s="32" t="n"/>
      <c r="S81" s="8">
        <f>IF(OR($A81="",$R81=""),"",MAX(0,TODAY()-$R81))</f>
        <v/>
      </c>
      <c r="T81" s="9">
        <f>IF(OR($A81="",$P81="",$Q81="",$S81=""),"",$P81*$Q81*$S81/365)</f>
        <v/>
      </c>
      <c r="U81" s="9">
        <f>IF($A81="","",$P81+$T81)</f>
        <v/>
      </c>
      <c r="V81" s="5" t="n"/>
      <c r="W81" s="32" t="n"/>
      <c r="X81" s="32" t="n"/>
      <c r="Y81" s="4" t="n"/>
      <c r="Z81" s="8">
        <f>IF(OR($A81="",$W81=""),"",IF($V81="Erledigt","Erledigt",IF($W81&lt;TODAY(),"Frist überschritten",IF($W81-TODAY()&lt;=7,"Frist läuft bald ab","Offen"))))</f>
        <v/>
      </c>
    </row>
    <row r="82" ht="28" customHeight="1">
      <c r="A82" s="4" t="n"/>
      <c r="B82" s="4" t="n"/>
      <c r="C82" s="4" t="n"/>
      <c r="D82" s="4" t="n"/>
      <c r="E82" s="4" t="n"/>
      <c r="F82" s="4" t="n"/>
      <c r="G82" s="4" t="n"/>
      <c r="H82" s="5" t="n"/>
      <c r="I82" s="32" t="n"/>
      <c r="J82" s="32" t="n"/>
      <c r="K82" s="5" t="n"/>
      <c r="L82" s="7" t="n"/>
      <c r="M82" s="8">
        <f>IF($A82="","",IF(OR($I82="",$J82=""),"",IFERROR(DATEDIF($I82,$J82,"m")+1,"")))</f>
        <v/>
      </c>
      <c r="N82" s="7" t="n"/>
      <c r="O82" s="7" t="n"/>
      <c r="P82" s="9">
        <f>IF($A82="","",MAX(0,$L82*$M82+$N82))</f>
        <v/>
      </c>
      <c r="Q82" s="33" t="n"/>
      <c r="R82" s="32" t="n"/>
      <c r="S82" s="8">
        <f>IF(OR($A82="",$R82=""),"",MAX(0,TODAY()-$R82))</f>
        <v/>
      </c>
      <c r="T82" s="9">
        <f>IF(OR($A82="",$P82="",$Q82="",$S82=""),"",$P82*$Q82*$S82/365)</f>
        <v/>
      </c>
      <c r="U82" s="9">
        <f>IF($A82="","",$P82+$T82)</f>
        <v/>
      </c>
      <c r="V82" s="5" t="n"/>
      <c r="W82" s="32" t="n"/>
      <c r="X82" s="32" t="n"/>
      <c r="Y82" s="4" t="n"/>
      <c r="Z82" s="8">
        <f>IF(OR($A82="",$W82=""),"",IF($V82="Erledigt","Erledigt",IF($W82&lt;TODAY(),"Frist überschritten",IF($W82-TODAY()&lt;=7,"Frist läuft bald ab","Offen"))))</f>
        <v/>
      </c>
    </row>
    <row r="83" ht="28" customHeight="1">
      <c r="A83" s="4" t="n"/>
      <c r="B83" s="4" t="n"/>
      <c r="C83" s="4" t="n"/>
      <c r="D83" s="4" t="n"/>
      <c r="E83" s="4" t="n"/>
      <c r="F83" s="4" t="n"/>
      <c r="G83" s="4" t="n"/>
      <c r="H83" s="5" t="n"/>
      <c r="I83" s="32" t="n"/>
      <c r="J83" s="32" t="n"/>
      <c r="K83" s="5" t="n"/>
      <c r="L83" s="7" t="n"/>
      <c r="M83" s="8">
        <f>IF($A83="","",IF(OR($I83="",$J83=""),"",IFERROR(DATEDIF($I83,$J83,"m")+1,"")))</f>
        <v/>
      </c>
      <c r="N83" s="7" t="n"/>
      <c r="O83" s="7" t="n"/>
      <c r="P83" s="9">
        <f>IF($A83="","",MAX(0,$L83*$M83+$N83))</f>
        <v/>
      </c>
      <c r="Q83" s="33" t="n"/>
      <c r="R83" s="32" t="n"/>
      <c r="S83" s="8">
        <f>IF(OR($A83="",$R83=""),"",MAX(0,TODAY()-$R83))</f>
        <v/>
      </c>
      <c r="T83" s="9">
        <f>IF(OR($A83="",$P83="",$Q83="",$S83=""),"",$P83*$Q83*$S83/365)</f>
        <v/>
      </c>
      <c r="U83" s="9">
        <f>IF($A83="","",$P83+$T83)</f>
        <v/>
      </c>
      <c r="V83" s="5" t="n"/>
      <c r="W83" s="32" t="n"/>
      <c r="X83" s="32" t="n"/>
      <c r="Y83" s="4" t="n"/>
      <c r="Z83" s="8">
        <f>IF(OR($A83="",$W83=""),"",IF($V83="Erledigt","Erledigt",IF($W83&lt;TODAY(),"Frist überschritten",IF($W83-TODAY()&lt;=7,"Frist läuft bald ab","Offen"))))</f>
        <v/>
      </c>
    </row>
    <row r="84" ht="28" customHeight="1">
      <c r="A84" s="4" t="n"/>
      <c r="B84" s="4" t="n"/>
      <c r="C84" s="4" t="n"/>
      <c r="D84" s="4" t="n"/>
      <c r="E84" s="4" t="n"/>
      <c r="F84" s="4" t="n"/>
      <c r="G84" s="4" t="n"/>
      <c r="H84" s="5" t="n"/>
      <c r="I84" s="32" t="n"/>
      <c r="J84" s="32" t="n"/>
      <c r="K84" s="5" t="n"/>
      <c r="L84" s="7" t="n"/>
      <c r="M84" s="8">
        <f>IF($A84="","",IF(OR($I84="",$J84=""),"",IFERROR(DATEDIF($I84,$J84,"m")+1,"")))</f>
        <v/>
      </c>
      <c r="N84" s="7" t="n"/>
      <c r="O84" s="7" t="n"/>
      <c r="P84" s="9">
        <f>IF($A84="","",MAX(0,$L84*$M84+$N84))</f>
        <v/>
      </c>
      <c r="Q84" s="33" t="n"/>
      <c r="R84" s="32" t="n"/>
      <c r="S84" s="8">
        <f>IF(OR($A84="",$R84=""),"",MAX(0,TODAY()-$R84))</f>
        <v/>
      </c>
      <c r="T84" s="9">
        <f>IF(OR($A84="",$P84="",$Q84="",$S84=""),"",$P84*$Q84*$S84/365)</f>
        <v/>
      </c>
      <c r="U84" s="9">
        <f>IF($A84="","",$P84+$T84)</f>
        <v/>
      </c>
      <c r="V84" s="5" t="n"/>
      <c r="W84" s="32" t="n"/>
      <c r="X84" s="32" t="n"/>
      <c r="Y84" s="4" t="n"/>
      <c r="Z84" s="8">
        <f>IF(OR($A84="",$W84=""),"",IF($V84="Erledigt","Erledigt",IF($W84&lt;TODAY(),"Frist überschritten",IF($W84-TODAY()&lt;=7,"Frist läuft bald ab","Offen"))))</f>
        <v/>
      </c>
    </row>
    <row r="85" ht="28" customHeight="1">
      <c r="A85" s="4" t="n"/>
      <c r="B85" s="4" t="n"/>
      <c r="C85" s="4" t="n"/>
      <c r="D85" s="4" t="n"/>
      <c r="E85" s="4" t="n"/>
      <c r="F85" s="4" t="n"/>
      <c r="G85" s="4" t="n"/>
      <c r="H85" s="5" t="n"/>
      <c r="I85" s="32" t="n"/>
      <c r="J85" s="32" t="n"/>
      <c r="K85" s="5" t="n"/>
      <c r="L85" s="7" t="n"/>
      <c r="M85" s="8">
        <f>IF($A85="","",IF(OR($I85="",$J85=""),"",IFERROR(DATEDIF($I85,$J85,"m")+1,"")))</f>
        <v/>
      </c>
      <c r="N85" s="7" t="n"/>
      <c r="O85" s="7" t="n"/>
      <c r="P85" s="9">
        <f>IF($A85="","",MAX(0,$L85*$M85+$N85))</f>
        <v/>
      </c>
      <c r="Q85" s="33" t="n"/>
      <c r="R85" s="32" t="n"/>
      <c r="S85" s="8">
        <f>IF(OR($A85="",$R85=""),"",MAX(0,TODAY()-$R85))</f>
        <v/>
      </c>
      <c r="T85" s="9">
        <f>IF(OR($A85="",$P85="",$Q85="",$S85=""),"",$P85*$Q85*$S85/365)</f>
        <v/>
      </c>
      <c r="U85" s="9">
        <f>IF($A85="","",$P85+$T85)</f>
        <v/>
      </c>
      <c r="V85" s="5" t="n"/>
      <c r="W85" s="32" t="n"/>
      <c r="X85" s="32" t="n"/>
      <c r="Y85" s="4" t="n"/>
      <c r="Z85" s="8">
        <f>IF(OR($A85="",$W85=""),"",IF($V85="Erledigt","Erledigt",IF($W85&lt;TODAY(),"Frist überschritten",IF($W85-TODAY()&lt;=7,"Frist läuft bald ab","Offen"))))</f>
        <v/>
      </c>
    </row>
    <row r="86" ht="28" customHeight="1">
      <c r="A86" s="4" t="n"/>
      <c r="B86" s="4" t="n"/>
      <c r="C86" s="4" t="n"/>
      <c r="D86" s="4" t="n"/>
      <c r="E86" s="4" t="n"/>
      <c r="F86" s="4" t="n"/>
      <c r="G86" s="4" t="n"/>
      <c r="H86" s="5" t="n"/>
      <c r="I86" s="32" t="n"/>
      <c r="J86" s="32" t="n"/>
      <c r="K86" s="5" t="n"/>
      <c r="L86" s="7" t="n"/>
      <c r="M86" s="8">
        <f>IF($A86="","",IF(OR($I86="",$J86=""),"",IFERROR(DATEDIF($I86,$J86,"m")+1,"")))</f>
        <v/>
      </c>
      <c r="N86" s="7" t="n"/>
      <c r="O86" s="7" t="n"/>
      <c r="P86" s="9">
        <f>IF($A86="","",MAX(0,$L86*$M86+$N86))</f>
        <v/>
      </c>
      <c r="Q86" s="33" t="n"/>
      <c r="R86" s="32" t="n"/>
      <c r="S86" s="8">
        <f>IF(OR($A86="",$R86=""),"",MAX(0,TODAY()-$R86))</f>
        <v/>
      </c>
      <c r="T86" s="9">
        <f>IF(OR($A86="",$P86="",$Q86="",$S86=""),"",$P86*$Q86*$S86/365)</f>
        <v/>
      </c>
      <c r="U86" s="9">
        <f>IF($A86="","",$P86+$T86)</f>
        <v/>
      </c>
      <c r="V86" s="5" t="n"/>
      <c r="W86" s="32" t="n"/>
      <c r="X86" s="32" t="n"/>
      <c r="Y86" s="4" t="n"/>
      <c r="Z86" s="8">
        <f>IF(OR($A86="",$W86=""),"",IF($V86="Erledigt","Erledigt",IF($W86&lt;TODAY(),"Frist überschritten",IF($W86-TODAY()&lt;=7,"Frist läuft bald ab","Offen"))))</f>
        <v/>
      </c>
    </row>
    <row r="87" ht="28" customHeight="1">
      <c r="A87" s="4" t="n"/>
      <c r="B87" s="4" t="n"/>
      <c r="C87" s="4" t="n"/>
      <c r="D87" s="4" t="n"/>
      <c r="E87" s="4" t="n"/>
      <c r="F87" s="4" t="n"/>
      <c r="G87" s="4" t="n"/>
      <c r="H87" s="5" t="n"/>
      <c r="I87" s="32" t="n"/>
      <c r="J87" s="32" t="n"/>
      <c r="K87" s="5" t="n"/>
      <c r="L87" s="7" t="n"/>
      <c r="M87" s="8">
        <f>IF($A87="","",IF(OR($I87="",$J87=""),"",IFERROR(DATEDIF($I87,$J87,"m")+1,"")))</f>
        <v/>
      </c>
      <c r="N87" s="7" t="n"/>
      <c r="O87" s="7" t="n"/>
      <c r="P87" s="9">
        <f>IF($A87="","",MAX(0,$L87*$M87+$N87))</f>
        <v/>
      </c>
      <c r="Q87" s="33" t="n"/>
      <c r="R87" s="32" t="n"/>
      <c r="S87" s="8">
        <f>IF(OR($A87="",$R87=""),"",MAX(0,TODAY()-$R87))</f>
        <v/>
      </c>
      <c r="T87" s="9">
        <f>IF(OR($A87="",$P87="",$Q87="",$S87=""),"",$P87*$Q87*$S87/365)</f>
        <v/>
      </c>
      <c r="U87" s="9">
        <f>IF($A87="","",$P87+$T87)</f>
        <v/>
      </c>
      <c r="V87" s="5" t="n"/>
      <c r="W87" s="32" t="n"/>
      <c r="X87" s="32" t="n"/>
      <c r="Y87" s="4" t="n"/>
      <c r="Z87" s="8">
        <f>IF(OR($A87="",$W87=""),"",IF($V87="Erledigt","Erledigt",IF($W87&lt;TODAY(),"Frist überschritten",IF($W87-TODAY()&lt;=7,"Frist läuft bald ab","Offen"))))</f>
        <v/>
      </c>
    </row>
    <row r="88" ht="28" customHeight="1">
      <c r="A88" s="4" t="n"/>
      <c r="B88" s="4" t="n"/>
      <c r="C88" s="4" t="n"/>
      <c r="D88" s="4" t="n"/>
      <c r="E88" s="4" t="n"/>
      <c r="F88" s="4" t="n"/>
      <c r="G88" s="4" t="n"/>
      <c r="H88" s="5" t="n"/>
      <c r="I88" s="32" t="n"/>
      <c r="J88" s="32" t="n"/>
      <c r="K88" s="5" t="n"/>
      <c r="L88" s="7" t="n"/>
      <c r="M88" s="8">
        <f>IF($A88="","",IF(OR($I88="",$J88=""),"",IFERROR(DATEDIF($I88,$J88,"m")+1,"")))</f>
        <v/>
      </c>
      <c r="N88" s="7" t="n"/>
      <c r="O88" s="7" t="n"/>
      <c r="P88" s="9">
        <f>IF($A88="","",MAX(0,$L88*$M88+$N88))</f>
        <v/>
      </c>
      <c r="Q88" s="33" t="n"/>
      <c r="R88" s="32" t="n"/>
      <c r="S88" s="8">
        <f>IF(OR($A88="",$R88=""),"",MAX(0,TODAY()-$R88))</f>
        <v/>
      </c>
      <c r="T88" s="9">
        <f>IF(OR($A88="",$P88="",$Q88="",$S88=""),"",$P88*$Q88*$S88/365)</f>
        <v/>
      </c>
      <c r="U88" s="9">
        <f>IF($A88="","",$P88+$T88)</f>
        <v/>
      </c>
      <c r="V88" s="5" t="n"/>
      <c r="W88" s="32" t="n"/>
      <c r="X88" s="32" t="n"/>
      <c r="Y88" s="4" t="n"/>
      <c r="Z88" s="8">
        <f>IF(OR($A88="",$W88=""),"",IF($V88="Erledigt","Erledigt",IF($W88&lt;TODAY(),"Frist überschritten",IF($W88-TODAY()&lt;=7,"Frist läuft bald ab","Offen"))))</f>
        <v/>
      </c>
    </row>
    <row r="89" ht="28" customHeight="1">
      <c r="A89" s="4" t="n"/>
      <c r="B89" s="4" t="n"/>
      <c r="C89" s="4" t="n"/>
      <c r="D89" s="4" t="n"/>
      <c r="E89" s="4" t="n"/>
      <c r="F89" s="4" t="n"/>
      <c r="G89" s="4" t="n"/>
      <c r="H89" s="5" t="n"/>
      <c r="I89" s="32" t="n"/>
      <c r="J89" s="32" t="n"/>
      <c r="K89" s="5" t="n"/>
      <c r="L89" s="7" t="n"/>
      <c r="M89" s="8">
        <f>IF($A89="","",IF(OR($I89="",$J89=""),"",IFERROR(DATEDIF($I89,$J89,"m")+1,"")))</f>
        <v/>
      </c>
      <c r="N89" s="7" t="n"/>
      <c r="O89" s="7" t="n"/>
      <c r="P89" s="9">
        <f>IF($A89="","",MAX(0,$L89*$M89+$N89))</f>
        <v/>
      </c>
      <c r="Q89" s="33" t="n"/>
      <c r="R89" s="32" t="n"/>
      <c r="S89" s="8">
        <f>IF(OR($A89="",$R89=""),"",MAX(0,TODAY()-$R89))</f>
        <v/>
      </c>
      <c r="T89" s="9">
        <f>IF(OR($A89="",$P89="",$Q89="",$S89=""),"",$P89*$Q89*$S89/365)</f>
        <v/>
      </c>
      <c r="U89" s="9">
        <f>IF($A89="","",$P89+$T89)</f>
        <v/>
      </c>
      <c r="V89" s="5" t="n"/>
      <c r="W89" s="32" t="n"/>
      <c r="X89" s="32" t="n"/>
      <c r="Y89" s="4" t="n"/>
      <c r="Z89" s="8">
        <f>IF(OR($A89="",$W89=""),"",IF($V89="Erledigt","Erledigt",IF($W89&lt;TODAY(),"Frist überschritten",IF($W89-TODAY()&lt;=7,"Frist läuft bald ab","Offen"))))</f>
        <v/>
      </c>
    </row>
    <row r="90" ht="28" customHeight="1">
      <c r="A90" s="4" t="n"/>
      <c r="B90" s="4" t="n"/>
      <c r="C90" s="4" t="n"/>
      <c r="D90" s="4" t="n"/>
      <c r="E90" s="4" t="n"/>
      <c r="F90" s="4" t="n"/>
      <c r="G90" s="4" t="n"/>
      <c r="H90" s="5" t="n"/>
      <c r="I90" s="32" t="n"/>
      <c r="J90" s="32" t="n"/>
      <c r="K90" s="5" t="n"/>
      <c r="L90" s="7" t="n"/>
      <c r="M90" s="8">
        <f>IF($A90="","",IF(OR($I90="",$J90=""),"",IFERROR(DATEDIF($I90,$J90,"m")+1,"")))</f>
        <v/>
      </c>
      <c r="N90" s="7" t="n"/>
      <c r="O90" s="7" t="n"/>
      <c r="P90" s="9">
        <f>IF($A90="","",MAX(0,$L90*$M90+$N90))</f>
        <v/>
      </c>
      <c r="Q90" s="33" t="n"/>
      <c r="R90" s="32" t="n"/>
      <c r="S90" s="8">
        <f>IF(OR($A90="",$R90=""),"",MAX(0,TODAY()-$R90))</f>
        <v/>
      </c>
      <c r="T90" s="9">
        <f>IF(OR($A90="",$P90="",$Q90="",$S90=""),"",$P90*$Q90*$S90/365)</f>
        <v/>
      </c>
      <c r="U90" s="9">
        <f>IF($A90="","",$P90+$T90)</f>
        <v/>
      </c>
      <c r="V90" s="5" t="n"/>
      <c r="W90" s="32" t="n"/>
      <c r="X90" s="32" t="n"/>
      <c r="Y90" s="4" t="n"/>
      <c r="Z90" s="8">
        <f>IF(OR($A90="",$W90=""),"",IF($V90="Erledigt","Erledigt",IF($W90&lt;TODAY(),"Frist überschritten",IF($W90-TODAY()&lt;=7,"Frist läuft bald ab","Offen"))))</f>
        <v/>
      </c>
    </row>
    <row r="91" ht="28" customHeight="1">
      <c r="A91" s="4" t="n"/>
      <c r="B91" s="4" t="n"/>
      <c r="C91" s="4" t="n"/>
      <c r="D91" s="4" t="n"/>
      <c r="E91" s="4" t="n"/>
      <c r="F91" s="4" t="n"/>
      <c r="G91" s="4" t="n"/>
      <c r="H91" s="5" t="n"/>
      <c r="I91" s="32" t="n"/>
      <c r="J91" s="32" t="n"/>
      <c r="K91" s="5" t="n"/>
      <c r="L91" s="7" t="n"/>
      <c r="M91" s="8">
        <f>IF($A91="","",IF(OR($I91="",$J91=""),"",IFERROR(DATEDIF($I91,$J91,"m")+1,"")))</f>
        <v/>
      </c>
      <c r="N91" s="7" t="n"/>
      <c r="O91" s="7" t="n"/>
      <c r="P91" s="9">
        <f>IF($A91="","",MAX(0,$L91*$M91+$N91))</f>
        <v/>
      </c>
      <c r="Q91" s="33" t="n"/>
      <c r="R91" s="32" t="n"/>
      <c r="S91" s="8">
        <f>IF(OR($A91="",$R91=""),"",MAX(0,TODAY()-$R91))</f>
        <v/>
      </c>
      <c r="T91" s="9">
        <f>IF(OR($A91="",$P91="",$Q91="",$S91=""),"",$P91*$Q91*$S91/365)</f>
        <v/>
      </c>
      <c r="U91" s="9">
        <f>IF($A91="","",$P91+$T91)</f>
        <v/>
      </c>
      <c r="V91" s="5" t="n"/>
      <c r="W91" s="32" t="n"/>
      <c r="X91" s="32" t="n"/>
      <c r="Y91" s="4" t="n"/>
      <c r="Z91" s="8">
        <f>IF(OR($A91="",$W91=""),"",IF($V91="Erledigt","Erledigt",IF($W91&lt;TODAY(),"Frist überschritten",IF($W91-TODAY()&lt;=7,"Frist läuft bald ab","Offen"))))</f>
        <v/>
      </c>
    </row>
    <row r="92" ht="28" customHeight="1">
      <c r="A92" s="4" t="n"/>
      <c r="B92" s="4" t="n"/>
      <c r="C92" s="4" t="n"/>
      <c r="D92" s="4" t="n"/>
      <c r="E92" s="4" t="n"/>
      <c r="F92" s="4" t="n"/>
      <c r="G92" s="4" t="n"/>
      <c r="H92" s="5" t="n"/>
      <c r="I92" s="32" t="n"/>
      <c r="J92" s="32" t="n"/>
      <c r="K92" s="5" t="n"/>
      <c r="L92" s="7" t="n"/>
      <c r="M92" s="8">
        <f>IF($A92="","",IF(OR($I92="",$J92=""),"",IFERROR(DATEDIF($I92,$J92,"m")+1,"")))</f>
        <v/>
      </c>
      <c r="N92" s="7" t="n"/>
      <c r="O92" s="7" t="n"/>
      <c r="P92" s="9">
        <f>IF($A92="","",MAX(0,$L92*$M92+$N92))</f>
        <v/>
      </c>
      <c r="Q92" s="33" t="n"/>
      <c r="R92" s="32" t="n"/>
      <c r="S92" s="8">
        <f>IF(OR($A92="",$R92=""),"",MAX(0,TODAY()-$R92))</f>
        <v/>
      </c>
      <c r="T92" s="9">
        <f>IF(OR($A92="",$P92="",$Q92="",$S92=""),"",$P92*$Q92*$S92/365)</f>
        <v/>
      </c>
      <c r="U92" s="9">
        <f>IF($A92="","",$P92+$T92)</f>
        <v/>
      </c>
      <c r="V92" s="5" t="n"/>
      <c r="W92" s="32" t="n"/>
      <c r="X92" s="32" t="n"/>
      <c r="Y92" s="4" t="n"/>
      <c r="Z92" s="8">
        <f>IF(OR($A92="",$W92=""),"",IF($V92="Erledigt","Erledigt",IF($W92&lt;TODAY(),"Frist überschritten",IF($W92-TODAY()&lt;=7,"Frist läuft bald ab","Offen"))))</f>
        <v/>
      </c>
    </row>
    <row r="93" ht="28" customHeight="1">
      <c r="A93" s="4" t="n"/>
      <c r="B93" s="4" t="n"/>
      <c r="C93" s="4" t="n"/>
      <c r="D93" s="4" t="n"/>
      <c r="E93" s="4" t="n"/>
      <c r="F93" s="4" t="n"/>
      <c r="G93" s="4" t="n"/>
      <c r="H93" s="5" t="n"/>
      <c r="I93" s="32" t="n"/>
      <c r="J93" s="32" t="n"/>
      <c r="K93" s="5" t="n"/>
      <c r="L93" s="7" t="n"/>
      <c r="M93" s="8">
        <f>IF($A93="","",IF(OR($I93="",$J93=""),"",IFERROR(DATEDIF($I93,$J93,"m")+1,"")))</f>
        <v/>
      </c>
      <c r="N93" s="7" t="n"/>
      <c r="O93" s="7" t="n"/>
      <c r="P93" s="9">
        <f>IF($A93="","",MAX(0,$L93*$M93+$N93))</f>
        <v/>
      </c>
      <c r="Q93" s="33" t="n"/>
      <c r="R93" s="32" t="n"/>
      <c r="S93" s="8">
        <f>IF(OR($A93="",$R93=""),"",MAX(0,TODAY()-$R93))</f>
        <v/>
      </c>
      <c r="T93" s="9">
        <f>IF(OR($A93="",$P93="",$Q93="",$S93=""),"",$P93*$Q93*$S93/365)</f>
        <v/>
      </c>
      <c r="U93" s="9">
        <f>IF($A93="","",$P93+$T93)</f>
        <v/>
      </c>
      <c r="V93" s="5" t="n"/>
      <c r="W93" s="32" t="n"/>
      <c r="X93" s="32" t="n"/>
      <c r="Y93" s="4" t="n"/>
      <c r="Z93" s="8">
        <f>IF(OR($A93="",$W93=""),"",IF($V93="Erledigt","Erledigt",IF($W93&lt;TODAY(),"Frist überschritten",IF($W93-TODAY()&lt;=7,"Frist läuft bald ab","Offen"))))</f>
        <v/>
      </c>
    </row>
    <row r="94" ht="28" customHeight="1">
      <c r="A94" s="4" t="n"/>
      <c r="B94" s="4" t="n"/>
      <c r="C94" s="4" t="n"/>
      <c r="D94" s="4" t="n"/>
      <c r="E94" s="4" t="n"/>
      <c r="F94" s="4" t="n"/>
      <c r="G94" s="4" t="n"/>
      <c r="H94" s="5" t="n"/>
      <c r="I94" s="32" t="n"/>
      <c r="J94" s="32" t="n"/>
      <c r="K94" s="5" t="n"/>
      <c r="L94" s="7" t="n"/>
      <c r="M94" s="8">
        <f>IF($A94="","",IF(OR($I94="",$J94=""),"",IFERROR(DATEDIF($I94,$J94,"m")+1,"")))</f>
        <v/>
      </c>
      <c r="N94" s="7" t="n"/>
      <c r="O94" s="7" t="n"/>
      <c r="P94" s="9">
        <f>IF($A94="","",MAX(0,$L94*$M94+$N94))</f>
        <v/>
      </c>
      <c r="Q94" s="33" t="n"/>
      <c r="R94" s="32" t="n"/>
      <c r="S94" s="8">
        <f>IF(OR($A94="",$R94=""),"",MAX(0,TODAY()-$R94))</f>
        <v/>
      </c>
      <c r="T94" s="9">
        <f>IF(OR($A94="",$P94="",$Q94="",$S94=""),"",$P94*$Q94*$S94/365)</f>
        <v/>
      </c>
      <c r="U94" s="9">
        <f>IF($A94="","",$P94+$T94)</f>
        <v/>
      </c>
      <c r="V94" s="5" t="n"/>
      <c r="W94" s="32" t="n"/>
      <c r="X94" s="32" t="n"/>
      <c r="Y94" s="4" t="n"/>
      <c r="Z94" s="8">
        <f>IF(OR($A94="",$W94=""),"",IF($V94="Erledigt","Erledigt",IF($W94&lt;TODAY(),"Frist überschritten",IF($W94-TODAY()&lt;=7,"Frist läuft bald ab","Offen"))))</f>
        <v/>
      </c>
    </row>
    <row r="95" ht="28" customHeight="1">
      <c r="A95" s="4" t="n"/>
      <c r="B95" s="4" t="n"/>
      <c r="C95" s="4" t="n"/>
      <c r="D95" s="4" t="n"/>
      <c r="E95" s="4" t="n"/>
      <c r="F95" s="4" t="n"/>
      <c r="G95" s="4" t="n"/>
      <c r="H95" s="5" t="n"/>
      <c r="I95" s="32" t="n"/>
      <c r="J95" s="32" t="n"/>
      <c r="K95" s="5" t="n"/>
      <c r="L95" s="7" t="n"/>
      <c r="M95" s="8">
        <f>IF($A95="","",IF(OR($I95="",$J95=""),"",IFERROR(DATEDIF($I95,$J95,"m")+1,"")))</f>
        <v/>
      </c>
      <c r="N95" s="7" t="n"/>
      <c r="O95" s="7" t="n"/>
      <c r="P95" s="9">
        <f>IF($A95="","",MAX(0,$L95*$M95+$N95))</f>
        <v/>
      </c>
      <c r="Q95" s="33" t="n"/>
      <c r="R95" s="32" t="n"/>
      <c r="S95" s="8">
        <f>IF(OR($A95="",$R95=""),"",MAX(0,TODAY()-$R95))</f>
        <v/>
      </c>
      <c r="T95" s="9">
        <f>IF(OR($A95="",$P95="",$Q95="",$S95=""),"",$P95*$Q95*$S95/365)</f>
        <v/>
      </c>
      <c r="U95" s="9">
        <f>IF($A95="","",$P95+$T95)</f>
        <v/>
      </c>
      <c r="V95" s="5" t="n"/>
      <c r="W95" s="32" t="n"/>
      <c r="X95" s="32" t="n"/>
      <c r="Y95" s="4" t="n"/>
      <c r="Z95" s="8">
        <f>IF(OR($A95="",$W95=""),"",IF($V95="Erledigt","Erledigt",IF($W95&lt;TODAY(),"Frist überschritten",IF($W95-TODAY()&lt;=7,"Frist läuft bald ab","Offen"))))</f>
        <v/>
      </c>
    </row>
    <row r="96" ht="28" customHeight="1">
      <c r="A96" s="4" t="n"/>
      <c r="B96" s="4" t="n"/>
      <c r="C96" s="4" t="n"/>
      <c r="D96" s="4" t="n"/>
      <c r="E96" s="4" t="n"/>
      <c r="F96" s="4" t="n"/>
      <c r="G96" s="4" t="n"/>
      <c r="H96" s="5" t="n"/>
      <c r="I96" s="32" t="n"/>
      <c r="J96" s="32" t="n"/>
      <c r="K96" s="5" t="n"/>
      <c r="L96" s="7" t="n"/>
      <c r="M96" s="8">
        <f>IF($A96="","",IF(OR($I96="",$J96=""),"",IFERROR(DATEDIF($I96,$J96,"m")+1,"")))</f>
        <v/>
      </c>
      <c r="N96" s="7" t="n"/>
      <c r="O96" s="7" t="n"/>
      <c r="P96" s="9">
        <f>IF($A96="","",MAX(0,$L96*$M96+$N96))</f>
        <v/>
      </c>
      <c r="Q96" s="33" t="n"/>
      <c r="R96" s="32" t="n"/>
      <c r="S96" s="8">
        <f>IF(OR($A96="",$R96=""),"",MAX(0,TODAY()-$R96))</f>
        <v/>
      </c>
      <c r="T96" s="9">
        <f>IF(OR($A96="",$P96="",$Q96="",$S96=""),"",$P96*$Q96*$S96/365)</f>
        <v/>
      </c>
      <c r="U96" s="9">
        <f>IF($A96="","",$P96+$T96)</f>
        <v/>
      </c>
      <c r="V96" s="5" t="n"/>
      <c r="W96" s="32" t="n"/>
      <c r="X96" s="32" t="n"/>
      <c r="Y96" s="4" t="n"/>
      <c r="Z96" s="8">
        <f>IF(OR($A96="",$W96=""),"",IF($V96="Erledigt","Erledigt",IF($W96&lt;TODAY(),"Frist überschritten",IF($W96-TODAY()&lt;=7,"Frist läuft bald ab","Offen"))))</f>
        <v/>
      </c>
    </row>
    <row r="97" ht="28" customHeight="1">
      <c r="A97" s="4" t="n"/>
      <c r="B97" s="4" t="n"/>
      <c r="C97" s="4" t="n"/>
      <c r="D97" s="4" t="n"/>
      <c r="E97" s="4" t="n"/>
      <c r="F97" s="4" t="n"/>
      <c r="G97" s="4" t="n"/>
      <c r="H97" s="5" t="n"/>
      <c r="I97" s="32" t="n"/>
      <c r="J97" s="32" t="n"/>
      <c r="K97" s="5" t="n"/>
      <c r="L97" s="7" t="n"/>
      <c r="M97" s="8">
        <f>IF($A97="","",IF(OR($I97="",$J97=""),"",IFERROR(DATEDIF($I97,$J97,"m")+1,"")))</f>
        <v/>
      </c>
      <c r="N97" s="7" t="n"/>
      <c r="O97" s="7" t="n"/>
      <c r="P97" s="9">
        <f>IF($A97="","",MAX(0,$L97*$M97+$N97))</f>
        <v/>
      </c>
      <c r="Q97" s="33" t="n"/>
      <c r="R97" s="32" t="n"/>
      <c r="S97" s="8">
        <f>IF(OR($A97="",$R97=""),"",MAX(0,TODAY()-$R97))</f>
        <v/>
      </c>
      <c r="T97" s="9">
        <f>IF(OR($A97="",$P97="",$Q97="",$S97=""),"",$P97*$Q97*$S97/365)</f>
        <v/>
      </c>
      <c r="U97" s="9">
        <f>IF($A97="","",$P97+$T97)</f>
        <v/>
      </c>
      <c r="V97" s="5" t="n"/>
      <c r="W97" s="32" t="n"/>
      <c r="X97" s="32" t="n"/>
      <c r="Y97" s="4" t="n"/>
      <c r="Z97" s="8">
        <f>IF(OR($A97="",$W97=""),"",IF($V97="Erledigt","Erledigt",IF($W97&lt;TODAY(),"Frist überschritten",IF($W97-TODAY()&lt;=7,"Frist läuft bald ab","Offen"))))</f>
        <v/>
      </c>
    </row>
    <row r="98" ht="28" customHeight="1">
      <c r="A98" s="4" t="n"/>
      <c r="B98" s="4" t="n"/>
      <c r="C98" s="4" t="n"/>
      <c r="D98" s="4" t="n"/>
      <c r="E98" s="4" t="n"/>
      <c r="F98" s="4" t="n"/>
      <c r="G98" s="4" t="n"/>
      <c r="H98" s="5" t="n"/>
      <c r="I98" s="32" t="n"/>
      <c r="J98" s="32" t="n"/>
      <c r="K98" s="5" t="n"/>
      <c r="L98" s="7" t="n"/>
      <c r="M98" s="8">
        <f>IF($A98="","",IF(OR($I98="",$J98=""),"",IFERROR(DATEDIF($I98,$J98,"m")+1,"")))</f>
        <v/>
      </c>
      <c r="N98" s="7" t="n"/>
      <c r="O98" s="7" t="n"/>
      <c r="P98" s="9">
        <f>IF($A98="","",MAX(0,$L98*$M98+$N98))</f>
        <v/>
      </c>
      <c r="Q98" s="33" t="n"/>
      <c r="R98" s="32" t="n"/>
      <c r="S98" s="8">
        <f>IF(OR($A98="",$R98=""),"",MAX(0,TODAY()-$R98))</f>
        <v/>
      </c>
      <c r="T98" s="9">
        <f>IF(OR($A98="",$P98="",$Q98="",$S98=""),"",$P98*$Q98*$S98/365)</f>
        <v/>
      </c>
      <c r="U98" s="9">
        <f>IF($A98="","",$P98+$T98)</f>
        <v/>
      </c>
      <c r="V98" s="5" t="n"/>
      <c r="W98" s="32" t="n"/>
      <c r="X98" s="32" t="n"/>
      <c r="Y98" s="4" t="n"/>
      <c r="Z98" s="8">
        <f>IF(OR($A98="",$W98=""),"",IF($V98="Erledigt","Erledigt",IF($W98&lt;TODAY(),"Frist überschritten",IF($W98-TODAY()&lt;=7,"Frist läuft bald ab","Offen"))))</f>
        <v/>
      </c>
    </row>
    <row r="99" ht="28" customHeight="1">
      <c r="A99" s="4" t="n"/>
      <c r="B99" s="4" t="n"/>
      <c r="C99" s="4" t="n"/>
      <c r="D99" s="4" t="n"/>
      <c r="E99" s="4" t="n"/>
      <c r="F99" s="4" t="n"/>
      <c r="G99" s="4" t="n"/>
      <c r="H99" s="5" t="n"/>
      <c r="I99" s="32" t="n"/>
      <c r="J99" s="32" t="n"/>
      <c r="K99" s="5" t="n"/>
      <c r="L99" s="7" t="n"/>
      <c r="M99" s="8">
        <f>IF($A99="","",IF(OR($I99="",$J99=""),"",IFERROR(DATEDIF($I99,$J99,"m")+1,"")))</f>
        <v/>
      </c>
      <c r="N99" s="7" t="n"/>
      <c r="O99" s="7" t="n"/>
      <c r="P99" s="9">
        <f>IF($A99="","",MAX(0,$L99*$M99+$N99))</f>
        <v/>
      </c>
      <c r="Q99" s="33" t="n"/>
      <c r="R99" s="32" t="n"/>
      <c r="S99" s="8">
        <f>IF(OR($A99="",$R99=""),"",MAX(0,TODAY()-$R99))</f>
        <v/>
      </c>
      <c r="T99" s="9">
        <f>IF(OR($A99="",$P99="",$Q99="",$S99=""),"",$P99*$Q99*$S99/365)</f>
        <v/>
      </c>
      <c r="U99" s="9">
        <f>IF($A99="","",$P99+$T99)</f>
        <v/>
      </c>
      <c r="V99" s="5" t="n"/>
      <c r="W99" s="32" t="n"/>
      <c r="X99" s="32" t="n"/>
      <c r="Y99" s="4" t="n"/>
      <c r="Z99" s="8">
        <f>IF(OR($A99="",$W99=""),"",IF($V99="Erledigt","Erledigt",IF($W99&lt;TODAY(),"Frist überschritten",IF($W99-TODAY()&lt;=7,"Frist läuft bald ab","Offen"))))</f>
        <v/>
      </c>
    </row>
    <row r="100" ht="28" customHeight="1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32" t="n"/>
      <c r="J100" s="32" t="n"/>
      <c r="K100" s="5" t="n"/>
      <c r="L100" s="7" t="n"/>
      <c r="M100" s="8">
        <f>IF($A100="","",IF(OR($I100="",$J100=""),"",IFERROR(DATEDIF($I100,$J100,"m")+1,"")))</f>
        <v/>
      </c>
      <c r="N100" s="7" t="n"/>
      <c r="O100" s="7" t="n"/>
      <c r="P100" s="9">
        <f>IF($A100="","",MAX(0,$L100*$M100+$N100))</f>
        <v/>
      </c>
      <c r="Q100" s="33" t="n"/>
      <c r="R100" s="32" t="n"/>
      <c r="S100" s="8">
        <f>IF(OR($A100="",$R100=""),"",MAX(0,TODAY()-$R100))</f>
        <v/>
      </c>
      <c r="T100" s="9">
        <f>IF(OR($A100="",$P100="",$Q100="",$S100=""),"",$P100*$Q100*$S100/365)</f>
        <v/>
      </c>
      <c r="U100" s="9">
        <f>IF($A100="","",$P100+$T100)</f>
        <v/>
      </c>
      <c r="V100" s="5" t="n"/>
      <c r="W100" s="32" t="n"/>
      <c r="X100" s="32" t="n"/>
      <c r="Y100" s="4" t="n"/>
      <c r="Z100" s="8">
        <f>IF(OR($A100="",$W100=""),"",IF($V100="Erledigt","Erledigt",IF($W100&lt;TODAY(),"Frist überschritten",IF($W100-TODAY()&lt;=7,"Frist läuft bald ab","Offen"))))</f>
        <v/>
      </c>
    </row>
    <row r="101" ht="28" customHeight="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32" t="n"/>
      <c r="J101" s="32" t="n"/>
      <c r="K101" s="5" t="n"/>
      <c r="L101" s="7" t="n"/>
      <c r="M101" s="8">
        <f>IF($A101="","",IF(OR($I101="",$J101=""),"",IFERROR(DATEDIF($I101,$J101,"m")+1,"")))</f>
        <v/>
      </c>
      <c r="N101" s="7" t="n"/>
      <c r="O101" s="7" t="n"/>
      <c r="P101" s="9">
        <f>IF($A101="","",MAX(0,$L101*$M101+$N101))</f>
        <v/>
      </c>
      <c r="Q101" s="33" t="n"/>
      <c r="R101" s="32" t="n"/>
      <c r="S101" s="8">
        <f>IF(OR($A101="",$R101=""),"",MAX(0,TODAY()-$R101))</f>
        <v/>
      </c>
      <c r="T101" s="9">
        <f>IF(OR($A101="",$P101="",$Q101="",$S101=""),"",$P101*$Q101*$S101/365)</f>
        <v/>
      </c>
      <c r="U101" s="9">
        <f>IF($A101="","",$P101+$T101)</f>
        <v/>
      </c>
      <c r="V101" s="5" t="n"/>
      <c r="W101" s="32" t="n"/>
      <c r="X101" s="32" t="n"/>
      <c r="Y101" s="4" t="n"/>
      <c r="Z101" s="8">
        <f>IF(OR($A101="",$W101=""),"",IF($V101="Erledigt","Erledigt",IF($W101&lt;TODAY(),"Frist überschritten",IF($W101-TODAY()&lt;=7,"Frist läuft bald ab","Offen"))))</f>
        <v/>
      </c>
    </row>
    <row r="102" ht="28" customHeight="1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32" t="n"/>
      <c r="J102" s="32" t="n"/>
      <c r="K102" s="5" t="n"/>
      <c r="L102" s="7" t="n"/>
      <c r="M102" s="8">
        <f>IF($A102="","",IF(OR($I102="",$J102=""),"",IFERROR(DATEDIF($I102,$J102,"m")+1,"")))</f>
        <v/>
      </c>
      <c r="N102" s="7" t="n"/>
      <c r="O102" s="7" t="n"/>
      <c r="P102" s="9">
        <f>IF($A102="","",MAX(0,$L102*$M102+$N102))</f>
        <v/>
      </c>
      <c r="Q102" s="33" t="n"/>
      <c r="R102" s="32" t="n"/>
      <c r="S102" s="8">
        <f>IF(OR($A102="",$R102=""),"",MAX(0,TODAY()-$R102))</f>
        <v/>
      </c>
      <c r="T102" s="9">
        <f>IF(OR($A102="",$P102="",$Q102="",$S102=""),"",$P102*$Q102*$S102/365)</f>
        <v/>
      </c>
      <c r="U102" s="9">
        <f>IF($A102="","",$P102+$T102)</f>
        <v/>
      </c>
      <c r="V102" s="5" t="n"/>
      <c r="W102" s="32" t="n"/>
      <c r="X102" s="32" t="n"/>
      <c r="Y102" s="4" t="n"/>
      <c r="Z102" s="8">
        <f>IF(OR($A102="",$W102=""),"",IF($V102="Erledigt","Erledigt",IF($W102&lt;TODAY(),"Frist überschritten",IF($W102-TODAY()&lt;=7,"Frist läuft bald ab","Offen"))))</f>
        <v/>
      </c>
    </row>
    <row r="103" ht="28" customHeight="1">
      <c r="A103" s="4" t="n"/>
      <c r="B103" s="4" t="n"/>
      <c r="C103" s="4" t="n"/>
      <c r="D103" s="4" t="n"/>
      <c r="E103" s="4" t="n"/>
      <c r="F103" s="4" t="n"/>
      <c r="G103" s="4" t="n"/>
      <c r="H103" s="5" t="n"/>
      <c r="I103" s="32" t="n"/>
      <c r="J103" s="32" t="n"/>
      <c r="K103" s="5" t="n"/>
      <c r="L103" s="7" t="n"/>
      <c r="M103" s="8">
        <f>IF($A103="","",IF(OR($I103="",$J103=""),"",IFERROR(DATEDIF($I103,$J103,"m")+1,"")))</f>
        <v/>
      </c>
      <c r="N103" s="7" t="n"/>
      <c r="O103" s="7" t="n"/>
      <c r="P103" s="9">
        <f>IF($A103="","",MAX(0,$L103*$M103+$N103))</f>
        <v/>
      </c>
      <c r="Q103" s="33" t="n"/>
      <c r="R103" s="32" t="n"/>
      <c r="S103" s="8">
        <f>IF(OR($A103="",$R103=""),"",MAX(0,TODAY()-$R103))</f>
        <v/>
      </c>
      <c r="T103" s="9">
        <f>IF(OR($A103="",$P103="",$Q103="",$S103=""),"",$P103*$Q103*$S103/365)</f>
        <v/>
      </c>
      <c r="U103" s="9">
        <f>IF($A103="","",$P103+$T103)</f>
        <v/>
      </c>
      <c r="V103" s="5" t="n"/>
      <c r="W103" s="32" t="n"/>
      <c r="X103" s="32" t="n"/>
      <c r="Y103" s="4" t="n"/>
      <c r="Z103" s="8">
        <f>IF(OR($A103="",$W103=""),"",IF($V103="Erledigt","Erledigt",IF($W103&lt;TODAY(),"Frist überschritten",IF($W103-TODAY()&lt;=7,"Frist läuft bald ab","Offen"))))</f>
        <v/>
      </c>
    </row>
    <row r="104"/>
    <row r="105"/>
    <row r="106">
      <c r="A106" s="11" t="inlineStr">
        <is>
          <t>Kennzahl</t>
        </is>
      </c>
      <c r="B106" s="11" t="inlineStr">
        <is>
          <t>Wert</t>
        </is>
      </c>
    </row>
    <row r="107">
      <c r="A107" s="12" t="inlineStr">
        <is>
          <t>Gesamte Rückforderungen</t>
        </is>
      </c>
      <c r="B107" s="13">
        <f>SUM($P$4:$P$103)</f>
        <v/>
      </c>
    </row>
    <row r="108">
      <c r="A108" s="14" t="inlineStr">
        <is>
          <t>Durchschnittliche Rückforderung</t>
        </is>
      </c>
      <c r="B108" s="13">
        <f>IFERROR(AVERAGE($P$4:$P$103),0)</f>
        <v/>
      </c>
    </row>
    <row r="109">
      <c r="A109" s="12" t="inlineStr">
        <is>
          <t>Offene Vorgänge</t>
        </is>
      </c>
      <c r="B109" s="15">
        <f>COUNTIF($Z$4:$Z$103,"Offen")</f>
        <v/>
      </c>
    </row>
    <row r="110">
      <c r="A110" s="14" t="inlineStr">
        <is>
          <t>Erledigte Vorgänge</t>
        </is>
      </c>
      <c r="B110" s="15">
        <f>COUNTIF($Z$4:$Z$103,"Erledigt")</f>
        <v/>
      </c>
    </row>
    <row r="111">
      <c r="A111" s="12" t="inlineStr">
        <is>
          <t>Gesamtforderung inklusive Zinsen</t>
        </is>
      </c>
      <c r="B111" s="13">
        <f>SUM($U$4:$U$103)</f>
        <v/>
      </c>
    </row>
  </sheetData>
  <autoFilter ref="A3:Z103"/>
  <mergeCells count="1">
    <mergeCell ref="A1:Z1"/>
  </mergeCells>
  <conditionalFormatting sqref="P4:P103">
    <cfRule type="expression" priority="1" dxfId="0">
      <formula>AND($P4&lt;&gt;"",$P4&gt;0)</formula>
    </cfRule>
  </conditionalFormatting>
  <conditionalFormatting sqref="Z4:Z103">
    <cfRule type="expression" priority="2" dxfId="0">
      <formula>$Z4="Erledigt"</formula>
    </cfRule>
    <cfRule type="expression" priority="3" dxfId="1">
      <formula>$Z4="Frist überschritten"</formula>
    </cfRule>
    <cfRule type="expression" priority="4" dxfId="2">
      <formula>$Z4="Frist läuft bald ab"</formula>
    </cfRule>
  </conditionalFormatting>
  <dataValidations count="3">
    <dataValidation sqref="H4:H103" showErrorMessage="1" showInputMessage="1" allowBlank="1" type="whole" operator="between">
      <formula1>0</formula1>
      <formula2>100</formula2>
    </dataValidation>
    <dataValidation sqref="Q4:Q103" showErrorMessage="1" showInputMessage="1" allowBlank="1" type="decimal" operator="between">
      <formula1>0</formula1>
      <formula2>1</formula2>
    </dataValidation>
    <dataValidation sqref="V4:V103" showErrorMessage="1" showInputMessage="1" allowBlank="1" type="list">
      <formula1>"Offen,Erledigt"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16" customWidth="1" min="4" max="4"/>
    <col width="16" customWidth="1" min="5" max="5"/>
    <col width="16" customWidth="1" min="6" max="6"/>
    <col width="16" customWidth="1" min="7" max="7"/>
    <col width="24" customWidth="1" min="8" max="8"/>
    <col width="14" customWidth="1" min="9" max="9"/>
    <col width="14" customWidth="1" min="10" max="10"/>
  </cols>
  <sheetData>
    <row r="1" ht="28" customHeight="1">
      <c r="A1" s="1" t="inlineStr">
        <is>
          <t>Dashboard – Rückforderungen Rauchwarnmelder</t>
        </is>
      </c>
    </row>
    <row r="2"/>
    <row r="3">
      <c r="A3" s="11" t="inlineStr">
        <is>
          <t>Kennzahl</t>
        </is>
      </c>
      <c r="B3" s="11" t="inlineStr">
        <is>
          <t>Wert</t>
        </is>
      </c>
      <c r="H3" s="11" t="inlineStr">
        <is>
          <t>Status</t>
        </is>
      </c>
      <c r="I3" s="11" t="inlineStr">
        <is>
          <t>Anzahl</t>
        </is>
      </c>
    </row>
    <row r="4">
      <c r="A4" s="12" t="inlineStr">
        <is>
          <t>Anzahl aller Vorgänge</t>
        </is>
      </c>
      <c r="B4" s="15">
        <f>COUNTA('Rückforderung'!$A$4:$A$103)</f>
        <v/>
      </c>
      <c r="H4" s="16" t="inlineStr">
        <is>
          <t>Offen</t>
        </is>
      </c>
      <c r="I4" s="16">
        <f>COUNTIF('Rückforderung'!$Z$4:$Z$103,H4)</f>
        <v/>
      </c>
    </row>
    <row r="5">
      <c r="A5" s="14" t="inlineStr">
        <is>
          <t>Offene Vorgänge</t>
        </is>
      </c>
      <c r="B5" s="15">
        <f>COUNTIF('Rückforderung'!$Z$4:$Z$103,"Offen")</f>
        <v/>
      </c>
      <c r="H5" s="17" t="inlineStr">
        <is>
          <t>Frist läuft bald ab</t>
        </is>
      </c>
      <c r="I5" s="17">
        <f>COUNTIF('Rückforderung'!$Z$4:$Z$103,H5)</f>
        <v/>
      </c>
    </row>
    <row r="6">
      <c r="A6" s="12" t="inlineStr">
        <is>
          <t>Fristüberschreitungen</t>
        </is>
      </c>
      <c r="B6" s="15">
        <f>COUNTIF('Rückforderung'!$Z$4:$Z$103,"Frist überschritten")</f>
        <v/>
      </c>
      <c r="H6" s="16" t="inlineStr">
        <is>
          <t>Erledigt</t>
        </is>
      </c>
      <c r="I6" s="16">
        <f>COUNTIF('Rückforderung'!$Z$4:$Z$103,H6)</f>
        <v/>
      </c>
    </row>
    <row r="7">
      <c r="A7" s="14" t="inlineStr">
        <is>
          <t>Gesamter Rückforderungsbetrag</t>
        </is>
      </c>
      <c r="B7" s="13">
        <f>SUM('Rückforderung'!$P$4:$P$103)</f>
        <v/>
      </c>
      <c r="H7" s="17" t="inlineStr">
        <is>
          <t>Frist überschritten</t>
        </is>
      </c>
      <c r="I7" s="17">
        <f>COUNTIF('Rückforderung'!$Z$4:$Z$103,H7)</f>
        <v/>
      </c>
    </row>
    <row r="8">
      <c r="A8" s="12" t="inlineStr">
        <is>
          <t>Gesamtforderung inklusive Zinsen</t>
        </is>
      </c>
      <c r="B8" s="13">
        <f>SUM('Rückforderung'!$U$4:$U$103)</f>
        <v/>
      </c>
    </row>
    <row r="9">
      <c r="A9" s="14" t="inlineStr">
        <is>
          <t>Durchschnittlicher Forderungsbetrag</t>
        </is>
      </c>
      <c r="B9" s="13">
        <f>IFERROR(AVERAGE('Rückforderung'!$U$4:$U$103),0)</f>
        <v/>
      </c>
    </row>
    <row r="10">
      <c r="A10" s="12" t="inlineStr">
        <is>
          <t>Erledigungsquote</t>
        </is>
      </c>
      <c r="B10" s="34">
        <f>IFERROR(COUNTIF('Rückforderung'!$Z$4:$Z$103,"Erledigt")/COUNTA('Rückforderung'!$A$4:$A$103),0)</f>
        <v/>
      </c>
    </row>
  </sheetData>
  <mergeCells count="1">
    <mergeCell ref="A1:J1"/>
  </mergeCells>
  <conditionalFormatting sqref="B6">
    <cfRule type="expression" priority="1" dxfId="1">
      <formula>B6&gt;0</formula>
    </cfRule>
  </conditionalFormatting>
  <conditionalFormatting sqref="B9">
    <cfRule type="expression" priority="2" dxfId="0">
      <formula>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Briefvorlage – Rückforderung Rauchwarnmelder</t>
        </is>
      </c>
    </row>
    <row r="2">
      <c r="A2" s="2" t="inlineStr">
        <is>
          <t>Vorgang auswählen und Anschreiben vor Versand individuell prüfen.</t>
        </is>
      </c>
    </row>
    <row r="3">
      <c r="A3" s="19" t="inlineStr">
        <is>
          <t>Vorgangs-ID</t>
        </is>
      </c>
      <c r="B3" s="20" t="inlineStr">
        <is>
          <t>RW-2026-001</t>
        </is>
      </c>
    </row>
    <row r="4"/>
    <row r="5">
      <c r="A5" s="19" t="inlineStr">
        <is>
          <t>Mieter/in</t>
        </is>
      </c>
      <c r="B5" s="21">
        <f>IFERROR(VLOOKUP($B$3,'Rückforderung'!$A$4:$Z$103,2,FALSE),"")</f>
        <v/>
      </c>
    </row>
    <row r="6">
      <c r="A6" s="19" t="inlineStr">
        <is>
          <t>Anschrift Mieter/in</t>
        </is>
      </c>
      <c r="B6" s="21">
        <f>IF($B$3="","",IFERROR(VLOOKUP($B$3,'Rückforderung'!$A$4:$Z$103,3,FALSE)&amp;", "&amp;VLOOKUP($B$3,'Rückforderung'!$A$4:$Z$103,4,FALSE)&amp;" "&amp;VLOOKUP($B$3,'Rückforderung'!$A$4:$Z$103,5,FALSE),""))</f>
        <v/>
      </c>
    </row>
    <row r="7">
      <c r="A7" s="19" t="inlineStr">
        <is>
          <t>Vermieter/Hausverwaltung</t>
        </is>
      </c>
      <c r="B7" s="21">
        <f>IFERROR(VLOOKUP($B$3,'Rückforderung'!$A$4:$Z$103,6,FALSE),"")</f>
        <v/>
      </c>
    </row>
    <row r="8">
      <c r="A8" s="19" t="inlineStr">
        <is>
          <t>Empfängeradresse</t>
        </is>
      </c>
      <c r="B8" s="21">
        <f>IFERROR(VLOOKUP($B$3,'Rückforderung'!$A$4:$Z$103,7,FALSE),"")</f>
        <v/>
      </c>
    </row>
    <row r="9">
      <c r="A9" s="19" t="inlineStr">
        <is>
          <t>Ort und Datum</t>
        </is>
      </c>
      <c r="B9" s="21">
        <f>IF($B$3="","",IFERROR(VLOOKUP($B$3,'Rückforderung'!$A$4:$Z$103,5,FALSE),"")&amp;", "&amp;TEXT(TODAY(),"DD.MM.YYYY"))</f>
        <v/>
      </c>
    </row>
    <row r="10"/>
    <row r="11">
      <c r="A11" s="19" t="inlineStr">
        <is>
          <t>Mietzeitraum von</t>
        </is>
      </c>
      <c r="B11" s="35">
        <f>IFERROR(VLOOKUP($B$3,'Rückforderung'!$A$4:$Z$103,9,FALSE),"")</f>
        <v/>
      </c>
    </row>
    <row r="12">
      <c r="A12" s="19" t="inlineStr">
        <is>
          <t>Mietzeitraum bis</t>
        </is>
      </c>
      <c r="B12" s="35">
        <f>IFERROR(VLOOKUP($B$3,'Rückforderung'!$A$4:$Z$103,10,FALSE),"")</f>
        <v/>
      </c>
    </row>
    <row r="13">
      <c r="A13" s="19" t="inlineStr">
        <is>
          <t>Rückforderungsbetrag</t>
        </is>
      </c>
      <c r="B13" s="23">
        <f>IFERROR(VLOOKUP($B$3,'Rückforderung'!$A$4:$Z$103,16,FALSE),0)</f>
        <v/>
      </c>
    </row>
    <row r="14">
      <c r="A14" s="19" t="inlineStr">
        <is>
          <t>Verzugszinsen</t>
        </is>
      </c>
      <c r="B14" s="23">
        <f>IFERROR(VLOOKUP($B$3,'Rückforderung'!$A$4:$Z$103,20,FALSE),0)</f>
        <v/>
      </c>
    </row>
    <row r="15">
      <c r="A15" s="19" t="inlineStr">
        <is>
          <t>Gesamtforderung</t>
        </is>
      </c>
      <c r="B15" s="23">
        <f>IFERROR(VLOOKUP($B$3,'Rückforderung'!$A$4:$Z$103,21,FALSE),0)</f>
        <v/>
      </c>
    </row>
    <row r="16">
      <c r="A16" s="19" t="inlineStr">
        <is>
          <t>Antwortfrist</t>
        </is>
      </c>
      <c r="B16" s="35">
        <f>IFERROR(VLOOKUP($B$3,'Rückforderung'!$A$4:$Z$103,23,FALSE),"")</f>
        <v/>
      </c>
    </row>
    <row r="17"/>
    <row r="18">
      <c r="A18" s="19" t="inlineStr">
        <is>
          <t>Betreff</t>
        </is>
      </c>
      <c r="B18" s="24" t="inlineStr">
        <is>
          <t>Betreff: Rückforderung von Kosten für die Miete von Rauchwarnmeldern</t>
        </is>
      </c>
    </row>
    <row r="19"/>
    <row r="20" ht="130" customHeight="1">
      <c r="A20" s="19" t="inlineStr">
        <is>
          <t>Brieftext</t>
        </is>
      </c>
      <c r="B20" s="25">
        <f>IF($B$3="","", "Sehr geehrte Damen und Herren, in der Abrechnung für den Zeitraum "&amp;TEXT($B$11,"DD.MM.YYYY")&amp;" bis "&amp;TEXT($B$12,"DD.MM.YYYY")&amp;" wurden mir Kosten für die Miete von Rauchwarnmeldern in Höhe von "&amp;TEXT($B$13,"#.##0,00 ""€""")&amp;" berechnet. Ich bitte um Prüfung der Rechtsgrundlage und um Erstattung des vorgenannten Betrags auf das bekannte Konto. Bitte bestätigen Sie mir die Prüfung und Auszahlung bis zum "&amp;TEXT($B$16,"DD.MM.YYYY")&amp;". Eine detaillierte Abrechnung beziehungsweise Erläuterung der zugrunde gelegten Umlage bitte ich ebenfalls beizufügen. Mit freundlichen Grüßen")</f>
        <v/>
      </c>
    </row>
    <row r="21"/>
    <row r="22" ht="38" customHeight="1">
      <c r="A22" s="19" t="inlineStr">
        <is>
          <t>Anlagen</t>
        </is>
      </c>
      <c r="B22" s="24" t="inlineStr">
        <is>
          <t>Mietvertrag, Betriebskostenabrechnung, Zahlungsnachweise, gegebenenfalls Schriftverkehr</t>
        </is>
      </c>
    </row>
    <row r="23"/>
    <row r="24" ht="38" customHeight="1">
      <c r="A24" s="19" t="inlineStr">
        <is>
          <t>Hinweis</t>
        </is>
      </c>
      <c r="B24" s="26" t="inlineStr">
        <is>
          <t>Vor Versand mietvertragliche Vereinbarungen, Betriebskostenabrechnung, BGB und aktuelle Rechtsprechung prüfen.</t>
        </is>
      </c>
    </row>
  </sheetData>
  <mergeCells count="1">
    <mergeCell ref="A1:F1"/>
  </mergeCells>
  <dataValidations count="1">
    <dataValidation sqref="B3" showErrorMessage="1" showInputMessage="1" allowBlank="1" type="list">
      <formula1>'Rückforderung'!$A$4:$A$103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1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Anleitung – Rückforderung Rauchwarnmelder</t>
        </is>
      </c>
    </row>
    <row r="2"/>
    <row r="3">
      <c r="A3" s="11" t="inlineStr">
        <is>
          <t>Schritt</t>
        </is>
      </c>
      <c r="B3" s="11" t="inlineStr">
        <is>
          <t>Bedienungshinweis</t>
        </is>
      </c>
    </row>
    <row r="4" ht="42" customHeight="1">
      <c r="A4" s="27" t="n">
        <v>1</v>
      </c>
      <c r="B4" s="28" t="inlineStr">
        <is>
          <t>Gelbe Eingabezellen im Blatt „Rückforderung“ ausfüllen.</t>
        </is>
      </c>
    </row>
    <row r="5" ht="42" customHeight="1">
      <c r="A5" s="29" t="n">
        <v>2</v>
      </c>
      <c r="B5" s="30" t="inlineStr">
        <is>
          <t>Berechnete Spalten nicht überschreiben; sie werden aus Mietzeitraum, Betrag, Zins und Frist automatisch ermittelt.</t>
        </is>
      </c>
    </row>
    <row r="6" ht="42" customHeight="1">
      <c r="A6" s="27" t="n">
        <v>3</v>
      </c>
      <c r="B6" s="28" t="inlineStr">
        <is>
          <t>Vorgangs-ID in „Briefvorlage!B3“ auswählen oder eintragen.</t>
        </is>
      </c>
    </row>
    <row r="7" ht="42" customHeight="1">
      <c r="A7" s="29" t="n">
        <v>4</v>
      </c>
      <c r="B7" s="30" t="inlineStr">
        <is>
          <t>Brieftext prüfen, Empfängerangaben kontrollieren und individuell ergänzen.</t>
        </is>
      </c>
    </row>
    <row r="8" ht="42" customHeight="1">
      <c r="A8" s="27" t="n">
        <v>5</v>
      </c>
      <c r="B8" s="28" t="inlineStr">
        <is>
          <t>Mietvertrag, Betriebskostenabrechnung, Zahlungsnachweise und gegebenenfalls Schriftverkehr als Anlagen beifügen.</t>
        </is>
      </c>
    </row>
    <row r="9" ht="42" customHeight="1">
      <c r="A9" s="29" t="n">
        <v>6</v>
      </c>
      <c r="B9" s="30" t="inlineStr">
        <is>
          <t>Datenschutz gemäß DSGVO beachten und personenbezogene Daten nur zweckgebunden verarbeiten.</t>
        </is>
      </c>
    </row>
    <row r="10" ht="42" customHeight="1">
      <c r="A10" s="27" t="n">
        <v>7</v>
      </c>
      <c r="B10" s="28" t="inlineStr">
        <is>
          <t>Die rechtliche Prüfung im Einzelfall bleibt erforderlich, insbesondere zu Mietvertrag, Betriebskostenabrechnung, BGB und aktueller Rechtsprechung.</t>
        </is>
      </c>
    </row>
    <row r="11"/>
    <row r="12"/>
    <row r="13" ht="42" customHeight="1">
      <c r="A13" s="19" t="inlineStr">
        <is>
          <t>Blattübersicht</t>
        </is>
      </c>
      <c r="B13" s="31" t="inlineStr">
        <is>
          <t>Rückforderung: Vorgänge und Berechnungen. Dashboard: Kennzahlen und Diagramme. Briefvorlage: Anschreiben zum ausgewählten Vorgang.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2026-10-07T10:48:22Z</dcterms:created>
  <dcterms:modified xmlns:dcterms="http://purl.org/dc/terms/" xmlns:xsi="http://www.w3.org/2001/XMLSchema-instance" xsi:type="dcterms:W3CDTF">2026-10-07T10:48:22Z</dcterms:modified>
</cp:coreProperties>
</file>