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älle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Hinwei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.##0,00 &quot;€&quot;"/>
    <numFmt numFmtId="166" formatCode="0,0%"/>
    <numFmt numFmtId="167" formatCode="0,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5"/>
    </font>
    <font>
      <name val="Calibri"/>
      <b val="1"/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EEF2F7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2C4C73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1" fontId="4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1" fillId="6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7" fontId="4" fillId="3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22C55E"/>
        <sz val="10"/>
      </font>
    </dxf>
    <dxf>
      <font>
        <name val="Calibri"/>
        <b val="1"/>
        <color rgb="0022C55E"/>
        <sz val="10"/>
      </font>
      <fill>
        <patternFill patternType="solid">
          <fgColor rgb="00DCFCE7"/>
        </patternFill>
      </fill>
    </dxf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Überschlägiger Minderungsbetrag je Fall-ID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'Fälle'!Q1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'Fälle'!$A$2:$A$101</f>
            </numRef>
          </cat>
          <val>
            <numRef>
              <f>'Fälle'!$Q$2:$Q$101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Fall-ID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Ausfalldauer je Stadt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'Fälle'!J1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prstDash val="solid"/>
            </a:ln>
          </spPr>
          <cat>
            <numRef>
              <f>'Fälle'!$C$2:$C$101</f>
            </numRef>
          </cat>
          <val>
            <numRef>
              <f>'Fälle'!$J$2:$J$101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Stadt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Tage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Verteilung der Statuswerte</a:t>
            </a:r>
          </a:p>
        </rich>
      </tx>
    </title>
    <plotArea>
      <pieChart>
        <varyColors val="1"/>
        <ser>
          <idx val="0"/>
          <order val="0"/>
          <tx>
            <strRef>
              <f>'Auswertung'!B11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'Auswertung'!$A$12:$A$14</f>
            </numRef>
          </cat>
          <val>
            <numRef>
              <f>'Auswertung'!$B$12:$B$14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18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16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FaelleTabelle" displayName="FaelleTabelle" ref="A1:U101" headerRowCount="1">
  <autoFilter ref="A1:U101"/>
  <tableColumns count="21">
    <tableColumn id="1" name="Fall-ID"/>
    <tableColumn id="2" name="Mieter/in"/>
    <tableColumn id="3" name="Stadt"/>
    <tableColumn id="4" name="Objektadresse"/>
    <tableColumn id="5" name="Wohnungs-Nr."/>
    <tableColumn id="6" name="Vermieter / Verwaltung"/>
    <tableColumn id="7" name="Meldedatum"/>
    <tableColumn id="8" name="Beginn Warmwasserausfall"/>
    <tableColumn id="9" name="Ende Warmwasserausfall"/>
    <tableColumn id="10" name="Tage ohne Warmwasser"/>
    <tableColumn id="11" name="Kaltmiete monatlich"/>
    <tableColumn id="12" name="Betriebskostenvorauszahlung"/>
    <tableColumn id="13" name="Gesamtmiete"/>
    <tableColumn id="14" name="Beeinträchtigungsstufe"/>
    <tableColumn id="15" name="Orientierungsquote"/>
    <tableColumn id="16" name="Berechnungsbasis"/>
    <tableColumn id="17" name="Überschlägiger Minderungsbetrag"/>
    <tableColumn id="18" name="Minderung geltend gemacht"/>
    <tableColumn id="19" name="Status"/>
    <tableColumn id="20" name="Maßnahme / Notiz"/>
    <tableColumn id="21" name="Letzte Aktualisierung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1" customWidth="1" min="2" max="2"/>
    <col width="15" customWidth="1" min="3" max="3"/>
    <col width="29" customWidth="1" min="4" max="4"/>
    <col width="14" customWidth="1" min="5" max="5"/>
    <col width="25" customWidth="1" min="6" max="6"/>
    <col width="15" customWidth="1" min="7" max="7"/>
    <col width="20" customWidth="1" min="8" max="8"/>
    <col width="20" customWidth="1" min="9" max="9"/>
    <col width="16" customWidth="1" min="10" max="10"/>
    <col width="18" customWidth="1" min="11" max="11"/>
    <col width="24" customWidth="1" min="12" max="12"/>
    <col width="16" customWidth="1" min="13" max="13"/>
    <col width="30" customWidth="1" min="14" max="14"/>
    <col width="17" customWidth="1" min="15" max="15"/>
    <col width="17" customWidth="1" min="16" max="16"/>
    <col width="24" customWidth="1" min="17" max="17"/>
    <col width="22" customWidth="1" min="18" max="18"/>
    <col width="22" customWidth="1" min="19" max="19"/>
    <col width="36" customWidth="1" min="20" max="20"/>
    <col width="18" customWidth="1" min="21" max="21"/>
  </cols>
  <sheetData>
    <row r="1" ht="38" customHeight="1">
      <c r="A1" s="1" t="inlineStr">
        <is>
          <t>Fall-ID</t>
        </is>
      </c>
      <c r="B1" s="1" t="inlineStr">
        <is>
          <t>Mieter/in</t>
        </is>
      </c>
      <c r="C1" s="1" t="inlineStr">
        <is>
          <t>Stadt</t>
        </is>
      </c>
      <c r="D1" s="1" t="inlineStr">
        <is>
          <t>Objektadresse</t>
        </is>
      </c>
      <c r="E1" s="1" t="inlineStr">
        <is>
          <t>Wohnungs-Nr.</t>
        </is>
      </c>
      <c r="F1" s="1" t="inlineStr">
        <is>
          <t>Vermieter / Verwaltung</t>
        </is>
      </c>
      <c r="G1" s="1" t="inlineStr">
        <is>
          <t>Meldedatum</t>
        </is>
      </c>
      <c r="H1" s="1" t="inlineStr">
        <is>
          <t>Beginn Warmwasserausfall</t>
        </is>
      </c>
      <c r="I1" s="1" t="inlineStr">
        <is>
          <t>Ende Warmwasserausfall</t>
        </is>
      </c>
      <c r="J1" s="1" t="inlineStr">
        <is>
          <t>Tage ohne Warmwasser</t>
        </is>
      </c>
      <c r="K1" s="1" t="inlineStr">
        <is>
          <t>Kaltmiete monatlich</t>
        </is>
      </c>
      <c r="L1" s="1" t="inlineStr">
        <is>
          <t>Betriebskostenvorauszahlung</t>
        </is>
      </c>
      <c r="M1" s="1" t="inlineStr">
        <is>
          <t>Gesamtmiete</t>
        </is>
      </c>
      <c r="N1" s="1" t="inlineStr">
        <is>
          <t>Beeinträchtigungsstufe</t>
        </is>
      </c>
      <c r="O1" s="1" t="inlineStr">
        <is>
          <t>Orientierungsquote</t>
        </is>
      </c>
      <c r="P1" s="1" t="inlineStr">
        <is>
          <t>Berechnungsbasis</t>
        </is>
      </c>
      <c r="Q1" s="1" t="inlineStr">
        <is>
          <t>Überschlägiger Minderungsbetrag</t>
        </is>
      </c>
      <c r="R1" s="1" t="inlineStr">
        <is>
          <t>Minderung geltend gemacht</t>
        </is>
      </c>
      <c r="S1" s="1" t="inlineStr">
        <is>
          <t>Status</t>
        </is>
      </c>
      <c r="T1" s="1" t="inlineStr">
        <is>
          <t>Maßnahme / Notiz</t>
        </is>
      </c>
      <c r="U1" s="1" t="inlineStr">
        <is>
          <t>Letzte Aktualisierung</t>
        </is>
      </c>
    </row>
    <row r="2">
      <c r="A2" s="2" t="inlineStr">
        <is>
          <t>WW-2026-001</t>
        </is>
      </c>
      <c r="B2" s="3" t="inlineStr">
        <is>
          <t>Thomas Müller</t>
        </is>
      </c>
      <c r="C2" s="2" t="inlineStr">
        <is>
          <t>Berlin</t>
        </is>
      </c>
      <c r="D2" s="3" t="inlineStr">
        <is>
          <t>Kastanienallee 84</t>
        </is>
      </c>
      <c r="E2" s="2" t="inlineStr">
        <is>
          <t>2.OG links</t>
        </is>
      </c>
      <c r="F2" s="3" t="inlineStr">
        <is>
          <t>Hausverwaltung Krüger GmbH</t>
        </is>
      </c>
      <c r="G2" s="30" t="n">
        <v>46288</v>
      </c>
      <c r="H2" s="30" t="n">
        <v>46289</v>
      </c>
      <c r="I2" s="30" t="n">
        <v>46300</v>
      </c>
      <c r="J2" s="5">
        <f>IF(A2="","",IF(OR(H2="",I2=""),"",IFERROR(MAX(1,I2-H2+1),0)))</f>
        <v/>
      </c>
      <c r="K2" s="31" t="n">
        <v>980</v>
      </c>
      <c r="L2" s="31" t="n">
        <v>180</v>
      </c>
      <c r="M2" s="32">
        <f>IF(A2="","",IFERROR(K2+L2,0))</f>
        <v/>
      </c>
      <c r="N2" s="2" t="inlineStr">
        <is>
          <t>Schwerwiegend</t>
        </is>
      </c>
      <c r="O2" s="33">
        <f>IF(A2="","",IFERROR(VLOOKUP(N2,'Hinweise'!$A$20:$B$23,2,FALSE),0))</f>
        <v/>
      </c>
      <c r="P2" s="2" t="inlineStr">
        <is>
          <t>Gesamtmiete</t>
        </is>
      </c>
      <c r="Q2" s="32">
        <f>IF(A2="","",IFERROR(IF(P2="Gesamtmiete",M2,K2)*O2*J2/30,0))</f>
        <v/>
      </c>
      <c r="R2" s="9">
        <f>IF(A2="","",IF(Q2&gt;0,"Ja","Nein"))</f>
        <v/>
      </c>
      <c r="S2" s="9">
        <f>IF(A2="","",IF(H2="","",IF(I2&lt;&gt;"","Erledigt",IF(TODAY()-H2&gt;3,"Prüfung erforderlich","Offen"))))</f>
        <v/>
      </c>
      <c r="T2" s="3" t="inlineStr">
        <is>
          <t>Warmwasserspeicher defekt; Reparatur durchgeführt.</t>
        </is>
      </c>
      <c r="U2" s="30" t="n">
        <v>46301</v>
      </c>
    </row>
    <row r="3">
      <c r="A3" s="2" t="inlineStr">
        <is>
          <t>WW-2026-002</t>
        </is>
      </c>
      <c r="B3" s="3" t="inlineStr">
        <is>
          <t>Sabine Schneider</t>
        </is>
      </c>
      <c r="C3" s="2" t="inlineStr">
        <is>
          <t>München</t>
        </is>
      </c>
      <c r="D3" s="3" t="inlineStr">
        <is>
          <t>Hohenzollernstraße 42</t>
        </is>
      </c>
      <c r="E3" s="2" t="inlineStr">
        <is>
          <t>3.OG rechts</t>
        </is>
      </c>
      <c r="F3" s="3" t="inlineStr">
        <is>
          <t>Bayern Immobilienservice GmbH</t>
        </is>
      </c>
      <c r="G3" s="30" t="n">
        <v>46291</v>
      </c>
      <c r="H3" s="30" t="n">
        <v>46292</v>
      </c>
      <c r="I3" s="30" t="n">
        <v>46296</v>
      </c>
      <c r="J3" s="10">
        <f>IF(A3="","",IF(OR(H3="",I3=""),"",IFERROR(MAX(1,I3-H3+1),0)))</f>
        <v/>
      </c>
      <c r="K3" s="31" t="n">
        <v>1450</v>
      </c>
      <c r="L3" s="31" t="n">
        <v>240</v>
      </c>
      <c r="M3" s="34">
        <f>IF(A3="","",IFERROR(K3+L3,0))</f>
        <v/>
      </c>
      <c r="N3" s="2" t="inlineStr">
        <is>
          <t>Erheblich</t>
        </is>
      </c>
      <c r="O3" s="35">
        <f>IF(A3="","",IFERROR(VLOOKUP(N3,'Hinweise'!$A$20:$B$23,2,FALSE),0))</f>
        <v/>
      </c>
      <c r="P3" s="2" t="inlineStr">
        <is>
          <t>Kaltmiete</t>
        </is>
      </c>
      <c r="Q3" s="34">
        <f>IF(A3="","",IFERROR(IF(P3="Gesamtmiete",M3,K3)*O3*J3/30,0))</f>
        <v/>
      </c>
      <c r="R3" s="13">
        <f>IF(A3="","",IF(Q3&gt;0,"Ja","Nein"))</f>
        <v/>
      </c>
      <c r="S3" s="13">
        <f>IF(A3="","",IF(H3="","",IF(I3&lt;&gt;"","Erledigt",IF(TODAY()-H3&gt;3,"Prüfung erforderlich","Offen"))))</f>
        <v/>
      </c>
      <c r="T3" s="3" t="inlineStr">
        <is>
          <t>Umwälzpumpe ersetzt; Warmwasser wieder verfügbar.</t>
        </is>
      </c>
      <c r="U3" s="30" t="n">
        <v>46297</v>
      </c>
    </row>
    <row r="4">
      <c r="A4" s="2" t="inlineStr">
        <is>
          <t>WW-2026-003</t>
        </is>
      </c>
      <c r="B4" s="3" t="inlineStr">
        <is>
          <t>Michael Fischer</t>
        </is>
      </c>
      <c r="C4" s="2" t="inlineStr">
        <is>
          <t>Hamburg</t>
        </is>
      </c>
      <c r="D4" s="3" t="inlineStr">
        <is>
          <t>Eppendorfer Weg 116</t>
        </is>
      </c>
      <c r="E4" s="2" t="inlineStr">
        <is>
          <t>1.OG links</t>
        </is>
      </c>
      <c r="F4" s="3" t="inlineStr">
        <is>
          <t>Elbwohn Verwaltung KG</t>
        </is>
      </c>
      <c r="G4" s="30" t="n">
        <v>46298</v>
      </c>
      <c r="H4" s="30" t="n">
        <v>46298</v>
      </c>
      <c r="I4" s="30" t="n"/>
      <c r="J4" s="5">
        <f>IF(A4="","",IF(OR(H4="",I4=""),"",IFERROR(MAX(1,I4-H4+1),0)))</f>
        <v/>
      </c>
      <c r="K4" s="31" t="n">
        <v>1120</v>
      </c>
      <c r="L4" s="31" t="n">
        <v>210</v>
      </c>
      <c r="M4" s="32">
        <f>IF(A4="","",IFERROR(K4+L4,0))</f>
        <v/>
      </c>
      <c r="N4" s="2" t="inlineStr">
        <is>
          <t>Vollständiger Ausfall / besondere Umstände</t>
        </is>
      </c>
      <c r="O4" s="33">
        <f>IF(A4="","",IFERROR(VLOOKUP(N4,'Hinweise'!$A$20:$B$23,2,FALSE),0))</f>
        <v/>
      </c>
      <c r="P4" s="2" t="inlineStr">
        <is>
          <t>Gesamtmiete</t>
        </is>
      </c>
      <c r="Q4" s="32">
        <f>IF(A4="","",IFERROR(IF(P4="Gesamtmiete",M4,K4)*O4*J4/30,0))</f>
        <v/>
      </c>
      <c r="R4" s="9">
        <f>IF(A4="","",IF(Q4&gt;0,"Ja","Nein"))</f>
        <v/>
      </c>
      <c r="S4" s="9">
        <f>IF(A4="","",IF(H4="","",IF(I4&lt;&gt;"","Erledigt",IF(TODAY()-H4&gt;3,"Prüfung erforderlich","Offen"))))</f>
        <v/>
      </c>
      <c r="T4" s="3" t="inlineStr">
        <is>
          <t>Mängelanzeige eingegangen; Fachbetrieb angefragt.</t>
        </is>
      </c>
      <c r="U4" s="30" t="n">
        <v>46302</v>
      </c>
    </row>
    <row r="5">
      <c r="A5" s="2" t="inlineStr">
        <is>
          <t>WW-2026-004</t>
        </is>
      </c>
      <c r="B5" s="3" t="inlineStr">
        <is>
          <t>Andrea Weber</t>
        </is>
      </c>
      <c r="C5" s="2" t="inlineStr">
        <is>
          <t>Köln</t>
        </is>
      </c>
      <c r="D5" s="3" t="inlineStr">
        <is>
          <t>Venloer Straße 218</t>
        </is>
      </c>
      <c r="E5" s="2" t="inlineStr">
        <is>
          <t>4.OG rechts</t>
        </is>
      </c>
      <c r="F5" s="3" t="inlineStr">
        <is>
          <t>Rheinland Hausverwaltung GmbH</t>
        </is>
      </c>
      <c r="G5" s="30" t="n">
        <v>46300</v>
      </c>
      <c r="H5" s="30" t="n">
        <v>46300</v>
      </c>
      <c r="I5" s="30" t="n"/>
      <c r="J5" s="10">
        <f>IF(A5="","",IF(OR(H5="",I5=""),"",IFERROR(MAX(1,I5-H5+1),0)))</f>
        <v/>
      </c>
      <c r="K5" s="31" t="n">
        <v>875</v>
      </c>
      <c r="L5" s="31" t="n">
        <v>165</v>
      </c>
      <c r="M5" s="34">
        <f>IF(A5="","",IFERROR(K5+L5,0))</f>
        <v/>
      </c>
      <c r="N5" s="2" t="inlineStr">
        <is>
          <t>Erheblich</t>
        </is>
      </c>
      <c r="O5" s="35">
        <f>IF(A5="","",IFERROR(VLOOKUP(N5,'Hinweise'!$A$20:$B$23,2,FALSE),0))</f>
        <v/>
      </c>
      <c r="P5" s="2" t="inlineStr">
        <is>
          <t>Kaltmiete</t>
        </is>
      </c>
      <c r="Q5" s="34">
        <f>IF(A5="","",IFERROR(IF(P5="Gesamtmiete",M5,K5)*O5*J5/30,0))</f>
        <v/>
      </c>
      <c r="R5" s="13">
        <f>IF(A5="","",IF(Q5&gt;0,"Ja","Nein"))</f>
        <v/>
      </c>
      <c r="S5" s="13">
        <f>IF(A5="","",IF(H5="","",IF(I5&lt;&gt;"","Erledigt",IF(TODAY()-H5&gt;3,"Prüfung erforderlich","Offen"))))</f>
        <v/>
      </c>
      <c r="T5" s="3" t="inlineStr">
        <is>
          <t>Hausmeisterprüfung für morgen angekündigt.</t>
        </is>
      </c>
      <c r="U5" s="30" t="n">
        <v>46302</v>
      </c>
    </row>
    <row r="6">
      <c r="A6" s="2" t="inlineStr">
        <is>
          <t>WW-2026-005</t>
        </is>
      </c>
      <c r="B6" s="3" t="inlineStr">
        <is>
          <t>Stefan Wagner</t>
        </is>
      </c>
      <c r="C6" s="2" t="inlineStr">
        <is>
          <t>Frankfurt am Main</t>
        </is>
      </c>
      <c r="D6" s="3" t="inlineStr">
        <is>
          <t>Löwengasse 19</t>
        </is>
      </c>
      <c r="E6" s="2" t="inlineStr">
        <is>
          <t>EG links</t>
        </is>
      </c>
      <c r="F6" s="3" t="inlineStr">
        <is>
          <t>Mainblick Immobilien GmbH</t>
        </is>
      </c>
      <c r="G6" s="30" t="n">
        <v>46301</v>
      </c>
      <c r="H6" s="30" t="n">
        <v>46301</v>
      </c>
      <c r="I6" s="30" t="n"/>
      <c r="J6" s="5">
        <f>IF(A6="","",IF(OR(H6="",I6=""),"",IFERROR(MAX(1,I6-H6+1),0)))</f>
        <v/>
      </c>
      <c r="K6" s="31" t="n">
        <v>1325</v>
      </c>
      <c r="L6" s="31" t="n">
        <v>225</v>
      </c>
      <c r="M6" s="32">
        <f>IF(A6="","",IFERROR(K6+L6,0))</f>
        <v/>
      </c>
      <c r="N6" s="2" t="inlineStr">
        <is>
          <t>Kurzzeitig / gering</t>
        </is>
      </c>
      <c r="O6" s="33">
        <f>IF(A6="","",IFERROR(VLOOKUP(N6,'Hinweise'!$A$20:$B$23,2,FALSE),0))</f>
        <v/>
      </c>
      <c r="P6" s="2" t="inlineStr">
        <is>
          <t>Gesamtmiete</t>
        </is>
      </c>
      <c r="Q6" s="32">
        <f>IF(A6="","",IFERROR(IF(P6="Gesamtmiete",M6,K6)*O6*J6/30,0))</f>
        <v/>
      </c>
      <c r="R6" s="9">
        <f>IF(A6="","",IF(Q6&gt;0,"Ja","Nein"))</f>
        <v/>
      </c>
      <c r="S6" s="9">
        <f>IF(A6="","",IF(H6="","",IF(I6&lt;&gt;"","Erledigt",IF(TODAY()-H6&gt;3,"Prüfung erforderlich","Offen"))))</f>
        <v/>
      </c>
      <c r="T6" s="3" t="inlineStr">
        <is>
          <t>Erstmeldung per E-Mail; Rückmeldung der Verwaltung ausstehend.</t>
        </is>
      </c>
      <c r="U6" s="30" t="n">
        <v>46302</v>
      </c>
    </row>
    <row r="7">
      <c r="A7" s="2" t="inlineStr">
        <is>
          <t>WW-2026-006</t>
        </is>
      </c>
      <c r="B7" s="3" t="inlineStr">
        <is>
          <t>Petra Becker</t>
        </is>
      </c>
      <c r="C7" s="2" t="inlineStr">
        <is>
          <t>Stuttgart</t>
        </is>
      </c>
      <c r="D7" s="3" t="inlineStr">
        <is>
          <t>Böblinger Straße 63</t>
        </is>
      </c>
      <c r="E7" s="2" t="inlineStr">
        <is>
          <t>2.OG rechts</t>
        </is>
      </c>
      <c r="F7" s="3" t="inlineStr">
        <is>
          <t>Neckar Hausservice GmbH</t>
        </is>
      </c>
      <c r="G7" s="30" t="n">
        <v>46293</v>
      </c>
      <c r="H7" s="30" t="n">
        <v>46294</v>
      </c>
      <c r="I7" s="30" t="n">
        <v>46294</v>
      </c>
      <c r="J7" s="10">
        <f>IF(A7="","",IF(OR(H7="",I7=""),"",IFERROR(MAX(1,I7-H7+1),0)))</f>
        <v/>
      </c>
      <c r="K7" s="31" t="n">
        <v>760</v>
      </c>
      <c r="L7" s="31" t="n">
        <v>145</v>
      </c>
      <c r="M7" s="34">
        <f>IF(A7="","",IFERROR(K7+L7,0))</f>
        <v/>
      </c>
      <c r="N7" s="2" t="inlineStr">
        <is>
          <t>Kurzzeitig / gering</t>
        </is>
      </c>
      <c r="O7" s="35">
        <f>IF(A7="","",IFERROR(VLOOKUP(N7,'Hinweise'!$A$20:$B$23,2,FALSE),0))</f>
        <v/>
      </c>
      <c r="P7" s="2" t="inlineStr">
        <is>
          <t>Kaltmiete</t>
        </is>
      </c>
      <c r="Q7" s="34">
        <f>IF(A7="","",IFERROR(IF(P7="Gesamtmiete",M7,K7)*O7*J7/30,0))</f>
        <v/>
      </c>
      <c r="R7" s="13">
        <f>IF(A7="","",IF(Q7&gt;0,"Ja","Nein"))</f>
        <v/>
      </c>
      <c r="S7" s="13">
        <f>IF(A7="","",IF(H7="","",IF(I7&lt;&gt;"","Erledigt",IF(TODAY()-H7&gt;3,"Prüfung erforderlich","Offen"))))</f>
        <v/>
      </c>
      <c r="T7" s="3" t="inlineStr">
        <is>
          <t>Störung an Armatur beseitigt.</t>
        </is>
      </c>
      <c r="U7" s="30" t="n">
        <v>46295</v>
      </c>
    </row>
    <row r="8">
      <c r="A8" s="2" t="inlineStr">
        <is>
          <t>WW-2026-007</t>
        </is>
      </c>
      <c r="B8" s="3" t="inlineStr">
        <is>
          <t>Andreas Hoffmann</t>
        </is>
      </c>
      <c r="C8" s="2" t="inlineStr">
        <is>
          <t>Düsseldorf</t>
        </is>
      </c>
      <c r="D8" s="3" t="inlineStr">
        <is>
          <t>Aachener Straße 147</t>
        </is>
      </c>
      <c r="E8" s="2" t="inlineStr">
        <is>
          <t>5.OG links</t>
        </is>
      </c>
      <c r="F8" s="3" t="inlineStr">
        <is>
          <t>Rheinische Wohnwerte GmbH</t>
        </is>
      </c>
      <c r="G8" s="30" t="n">
        <v>46286</v>
      </c>
      <c r="H8" s="30" t="n">
        <v>46287</v>
      </c>
      <c r="I8" s="30" t="n">
        <v>46292</v>
      </c>
      <c r="J8" s="5">
        <f>IF(A8="","",IF(OR(H8="",I8=""),"",IFERROR(MAX(1,I8-H8+1),0)))</f>
        <v/>
      </c>
      <c r="K8" s="31" t="n">
        <v>1190</v>
      </c>
      <c r="L8" s="31" t="n">
        <v>205</v>
      </c>
      <c r="M8" s="32">
        <f>IF(A8="","",IFERROR(K8+L8,0))</f>
        <v/>
      </c>
      <c r="N8" s="2" t="inlineStr">
        <is>
          <t>Schwerwiegend</t>
        </is>
      </c>
      <c r="O8" s="33">
        <f>IF(A8="","",IFERROR(VLOOKUP(N8,'Hinweise'!$A$20:$B$23,2,FALSE),0))</f>
        <v/>
      </c>
      <c r="P8" s="2" t="inlineStr">
        <is>
          <t>Gesamtmiete</t>
        </is>
      </c>
      <c r="Q8" s="32">
        <f>IF(A8="","",IFERROR(IF(P8="Gesamtmiete",M8,K8)*O8*J8/30,0))</f>
        <v/>
      </c>
      <c r="R8" s="9">
        <f>IF(A8="","",IF(Q8&gt;0,"Ja","Nein"))</f>
        <v/>
      </c>
      <c r="S8" s="9">
        <f>IF(A8="","",IF(H8="","",IF(I8&lt;&gt;"","Erledigt",IF(TODAY()-H8&gt;3,"Prüfung erforderlich","Offen"))))</f>
        <v/>
      </c>
      <c r="T8" s="3" t="inlineStr">
        <is>
          <t>Zentrale Warmwasseranlage instandgesetzt.</t>
        </is>
      </c>
      <c r="U8" s="30" t="n">
        <v>46293</v>
      </c>
    </row>
    <row r="9">
      <c r="A9" s="2" t="inlineStr">
        <is>
          <t>WW-2026-008</t>
        </is>
      </c>
      <c r="B9" s="3" t="inlineStr">
        <is>
          <t>Claudia Schäfer</t>
        </is>
      </c>
      <c r="C9" s="2" t="inlineStr">
        <is>
          <t>Leipzig</t>
        </is>
      </c>
      <c r="D9" s="3" t="inlineStr">
        <is>
          <t>Karl-Liebknecht-Straße 94</t>
        </is>
      </c>
      <c r="E9" s="2" t="inlineStr">
        <is>
          <t>1.OG rechts</t>
        </is>
      </c>
      <c r="F9" s="3" t="inlineStr">
        <is>
          <t>Sachsen Wohnen Verwaltung</t>
        </is>
      </c>
      <c r="G9" s="30" t="n">
        <v>46296</v>
      </c>
      <c r="H9" s="30" t="n">
        <v>46296</v>
      </c>
      <c r="I9" s="30" t="n"/>
      <c r="J9" s="10">
        <f>IF(A9="","",IF(OR(H9="",I9=""),"",IFERROR(MAX(1,I9-H9+1),0)))</f>
        <v/>
      </c>
      <c r="K9" s="31" t="n">
        <v>690</v>
      </c>
      <c r="L9" s="31" t="n">
        <v>130</v>
      </c>
      <c r="M9" s="34">
        <f>IF(A9="","",IFERROR(K9+L9,0))</f>
        <v/>
      </c>
      <c r="N9" s="2" t="inlineStr">
        <is>
          <t>Erheblich</t>
        </is>
      </c>
      <c r="O9" s="35">
        <f>IF(A9="","",IFERROR(VLOOKUP(N9,'Hinweise'!$A$20:$B$23,2,FALSE),0))</f>
        <v/>
      </c>
      <c r="P9" s="2" t="inlineStr">
        <is>
          <t>Kaltmiete</t>
        </is>
      </c>
      <c r="Q9" s="34">
        <f>IF(A9="","",IFERROR(IF(P9="Gesamtmiete",M9,K9)*O9*J9/30,0))</f>
        <v/>
      </c>
      <c r="R9" s="13">
        <f>IF(A9="","",IF(Q9&gt;0,"Ja","Nein"))</f>
        <v/>
      </c>
      <c r="S9" s="13">
        <f>IF(A9="","",IF(H9="","",IF(I9&lt;&gt;"","Erledigt",IF(TODAY()-H9&gt;3,"Prüfung erforderlich","Offen"))))</f>
        <v/>
      </c>
      <c r="T9" s="3" t="inlineStr">
        <is>
          <t>Fristsetzung zur Prüfung und Mangelbeseitigung vorbereitet.</t>
        </is>
      </c>
      <c r="U9" s="30" t="n">
        <v>46302</v>
      </c>
    </row>
    <row r="10">
      <c r="A10" s="2" t="inlineStr">
        <is>
          <t>WW-2026-009</t>
        </is>
      </c>
      <c r="B10" s="3" t="inlineStr">
        <is>
          <t>Markus Bauer</t>
        </is>
      </c>
      <c r="C10" s="2" t="inlineStr">
        <is>
          <t>Dresden</t>
        </is>
      </c>
      <c r="D10" s="3" t="inlineStr">
        <is>
          <t>Alaunstraße 55</t>
        </is>
      </c>
      <c r="E10" s="2" t="inlineStr">
        <is>
          <t>3.OG links</t>
        </is>
      </c>
      <c r="F10" s="3" t="inlineStr">
        <is>
          <t>Elbquartier Immobilien GmbH</t>
        </is>
      </c>
      <c r="G10" s="30" t="n">
        <v>46299</v>
      </c>
      <c r="H10" s="30" t="n">
        <v>46299</v>
      </c>
      <c r="I10" s="30" t="n"/>
      <c r="J10" s="5">
        <f>IF(A10="","",IF(OR(H10="",I10=""),"",IFERROR(MAX(1,I10-H10+1),0)))</f>
        <v/>
      </c>
      <c r="K10" s="31" t="n">
        <v>650</v>
      </c>
      <c r="L10" s="31" t="n">
        <v>120</v>
      </c>
      <c r="M10" s="32">
        <f>IF(A10="","",IFERROR(K10+L10,0))</f>
        <v/>
      </c>
      <c r="N10" s="2" t="inlineStr">
        <is>
          <t>Kurzzeitig / gering</t>
        </is>
      </c>
      <c r="O10" s="33">
        <f>IF(A10="","",IFERROR(VLOOKUP(N10,'Hinweise'!$A$20:$B$23,2,FALSE),0))</f>
        <v/>
      </c>
      <c r="P10" s="2" t="inlineStr">
        <is>
          <t>Gesamtmiete</t>
        </is>
      </c>
      <c r="Q10" s="32">
        <f>IF(A10="","",IFERROR(IF(P10="Gesamtmiete",M10,K10)*O10*J10/30,0))</f>
        <v/>
      </c>
      <c r="R10" s="9">
        <f>IF(A10="","",IF(Q10&gt;0,"Ja","Nein"))</f>
        <v/>
      </c>
      <c r="S10" s="9">
        <f>IF(A10="","",IF(H10="","",IF(I10&lt;&gt;"","Erledigt",IF(TODAY()-H10&gt;3,"Prüfung erforderlich","Offen"))))</f>
        <v/>
      </c>
      <c r="T10" s="3" t="inlineStr">
        <is>
          <t>Verwaltung telefonisch informiert; Vorgang offen.</t>
        </is>
      </c>
      <c r="U10" s="30" t="n">
        <v>46302</v>
      </c>
    </row>
    <row r="11">
      <c r="A11" s="2" t="inlineStr">
        <is>
          <t>WW-2026-010</t>
        </is>
      </c>
      <c r="B11" s="3" t="inlineStr">
        <is>
          <t>Nicole Richter</t>
        </is>
      </c>
      <c r="C11" s="2" t="inlineStr">
        <is>
          <t>Hannover</t>
        </is>
      </c>
      <c r="D11" s="3" t="inlineStr">
        <is>
          <t>Lister Meile 71</t>
        </is>
      </c>
      <c r="E11" s="2" t="inlineStr">
        <is>
          <t>2.OG Mitte</t>
        </is>
      </c>
      <c r="F11" s="3" t="inlineStr">
        <is>
          <t>Nordhaus Verwaltung GmbH</t>
        </is>
      </c>
      <c r="G11" s="30" t="n">
        <v>46289</v>
      </c>
      <c r="H11" s="30" t="n">
        <v>46290</v>
      </c>
      <c r="I11" s="30" t="n">
        <v>46298</v>
      </c>
      <c r="J11" s="10">
        <f>IF(A11="","",IF(OR(H11="",I11=""),"",IFERROR(MAX(1,I11-H11+1),0)))</f>
        <v/>
      </c>
      <c r="K11" s="31" t="n">
        <v>1040</v>
      </c>
      <c r="L11" s="31" t="n">
        <v>190</v>
      </c>
      <c r="M11" s="34">
        <f>IF(A11="","",IFERROR(K11+L11,0))</f>
        <v/>
      </c>
      <c r="N11" s="2" t="inlineStr">
        <is>
          <t>Vollständiger Ausfall / besondere Umstände</t>
        </is>
      </c>
      <c r="O11" s="35">
        <f>IF(A11="","",IFERROR(VLOOKUP(N11,'Hinweise'!$A$20:$B$23,2,FALSE),0))</f>
        <v/>
      </c>
      <c r="P11" s="2" t="inlineStr">
        <is>
          <t>Gesamtmiete</t>
        </is>
      </c>
      <c r="Q11" s="34">
        <f>IF(A11="","",IFERROR(IF(P11="Gesamtmiete",M11,K11)*O11*J11/30,0))</f>
        <v/>
      </c>
      <c r="R11" s="13">
        <f>IF(A11="","",IF(Q11&gt;0,"Ja","Nein"))</f>
        <v/>
      </c>
      <c r="S11" s="13">
        <f>IF(A11="","",IF(H11="","",IF(I11&lt;&gt;"","Erledigt",IF(TODAY()-H11&gt;3,"Prüfung erforderlich","Offen"))))</f>
        <v/>
      </c>
      <c r="T11" s="3" t="inlineStr">
        <is>
          <t>Boiler ausgetauscht; Mieterin bestätigte Wiederherstellung.</t>
        </is>
      </c>
      <c r="U11" s="30" t="n">
        <v>46299</v>
      </c>
    </row>
    <row r="12">
      <c r="A12" s="2" t="n"/>
      <c r="B12" s="3" t="n"/>
      <c r="C12" s="2" t="n"/>
      <c r="D12" s="3" t="n"/>
      <c r="E12" s="2" t="n"/>
      <c r="F12" s="3" t="n"/>
      <c r="G12" s="30" t="n"/>
      <c r="H12" s="30" t="n"/>
      <c r="I12" s="30" t="n"/>
      <c r="J12" s="5">
        <f>IF(A12="","",IF(OR(H12="",I12=""),"",IFERROR(MAX(1,I12-H12+1),0)))</f>
        <v/>
      </c>
      <c r="K12" s="31" t="n"/>
      <c r="L12" s="31" t="n"/>
      <c r="M12" s="32">
        <f>IF(A12="","",IFERROR(K12+L12,0))</f>
        <v/>
      </c>
      <c r="N12" s="2" t="n"/>
      <c r="O12" s="33">
        <f>IF(A12="","",IFERROR(VLOOKUP(N12,'Hinweise'!$A$20:$B$23,2,FALSE),0))</f>
        <v/>
      </c>
      <c r="P12" s="2" t="n"/>
      <c r="Q12" s="32">
        <f>IF(A12="","",IFERROR(IF(P12="Gesamtmiete",M12,K12)*O12*J12/30,0))</f>
        <v/>
      </c>
      <c r="R12" s="9">
        <f>IF(A12="","",IF(Q12&gt;0,"Ja","Nein"))</f>
        <v/>
      </c>
      <c r="S12" s="9">
        <f>IF(A12="","",IF(H12="","",IF(I12&lt;&gt;"","Erledigt",IF(TODAY()-H12&gt;3,"Prüfung erforderlich","Offen"))))</f>
        <v/>
      </c>
      <c r="T12" s="3" t="n"/>
      <c r="U12" s="30" t="n"/>
    </row>
    <row r="13">
      <c r="A13" s="2" t="n"/>
      <c r="B13" s="3" t="n"/>
      <c r="C13" s="2" t="n"/>
      <c r="D13" s="3" t="n"/>
      <c r="E13" s="2" t="n"/>
      <c r="F13" s="3" t="n"/>
      <c r="G13" s="30" t="n"/>
      <c r="H13" s="30" t="n"/>
      <c r="I13" s="30" t="n"/>
      <c r="J13" s="10">
        <f>IF(A13="","",IF(OR(H13="",I13=""),"",IFERROR(MAX(1,I13-H13+1),0)))</f>
        <v/>
      </c>
      <c r="K13" s="31" t="n"/>
      <c r="L13" s="31" t="n"/>
      <c r="M13" s="34">
        <f>IF(A13="","",IFERROR(K13+L13,0))</f>
        <v/>
      </c>
      <c r="N13" s="2" t="n"/>
      <c r="O13" s="35">
        <f>IF(A13="","",IFERROR(VLOOKUP(N13,'Hinweise'!$A$20:$B$23,2,FALSE),0))</f>
        <v/>
      </c>
      <c r="P13" s="2" t="n"/>
      <c r="Q13" s="34">
        <f>IF(A13="","",IFERROR(IF(P13="Gesamtmiete",M13,K13)*O13*J13/30,0))</f>
        <v/>
      </c>
      <c r="R13" s="13">
        <f>IF(A13="","",IF(Q13&gt;0,"Ja","Nein"))</f>
        <v/>
      </c>
      <c r="S13" s="13">
        <f>IF(A13="","",IF(H13="","",IF(I13&lt;&gt;"","Erledigt",IF(TODAY()-H13&gt;3,"Prüfung erforderlich","Offen"))))</f>
        <v/>
      </c>
      <c r="T13" s="3" t="n"/>
      <c r="U13" s="30" t="n"/>
    </row>
    <row r="14">
      <c r="A14" s="2" t="n"/>
      <c r="B14" s="3" t="n"/>
      <c r="C14" s="2" t="n"/>
      <c r="D14" s="3" t="n"/>
      <c r="E14" s="2" t="n"/>
      <c r="F14" s="3" t="n"/>
      <c r="G14" s="30" t="n"/>
      <c r="H14" s="30" t="n"/>
      <c r="I14" s="30" t="n"/>
      <c r="J14" s="5">
        <f>IF(A14="","",IF(OR(H14="",I14=""),"",IFERROR(MAX(1,I14-H14+1),0)))</f>
        <v/>
      </c>
      <c r="K14" s="31" t="n"/>
      <c r="L14" s="31" t="n"/>
      <c r="M14" s="32">
        <f>IF(A14="","",IFERROR(K14+L14,0))</f>
        <v/>
      </c>
      <c r="N14" s="2" t="n"/>
      <c r="O14" s="33">
        <f>IF(A14="","",IFERROR(VLOOKUP(N14,'Hinweise'!$A$20:$B$23,2,FALSE),0))</f>
        <v/>
      </c>
      <c r="P14" s="2" t="n"/>
      <c r="Q14" s="32">
        <f>IF(A14="","",IFERROR(IF(P14="Gesamtmiete",M14,K14)*O14*J14/30,0))</f>
        <v/>
      </c>
      <c r="R14" s="9">
        <f>IF(A14="","",IF(Q14&gt;0,"Ja","Nein"))</f>
        <v/>
      </c>
      <c r="S14" s="9">
        <f>IF(A14="","",IF(H14="","",IF(I14&lt;&gt;"","Erledigt",IF(TODAY()-H14&gt;3,"Prüfung erforderlich","Offen"))))</f>
        <v/>
      </c>
      <c r="T14" s="3" t="n"/>
      <c r="U14" s="30" t="n"/>
    </row>
    <row r="15">
      <c r="A15" s="2" t="n"/>
      <c r="B15" s="3" t="n"/>
      <c r="C15" s="2" t="n"/>
      <c r="D15" s="3" t="n"/>
      <c r="E15" s="2" t="n"/>
      <c r="F15" s="3" t="n"/>
      <c r="G15" s="30" t="n"/>
      <c r="H15" s="30" t="n"/>
      <c r="I15" s="30" t="n"/>
      <c r="J15" s="10">
        <f>IF(A15="","",IF(OR(H15="",I15=""),"",IFERROR(MAX(1,I15-H15+1),0)))</f>
        <v/>
      </c>
      <c r="K15" s="31" t="n"/>
      <c r="L15" s="31" t="n"/>
      <c r="M15" s="34">
        <f>IF(A15="","",IFERROR(K15+L15,0))</f>
        <v/>
      </c>
      <c r="N15" s="2" t="n"/>
      <c r="O15" s="35">
        <f>IF(A15="","",IFERROR(VLOOKUP(N15,'Hinweise'!$A$20:$B$23,2,FALSE),0))</f>
        <v/>
      </c>
      <c r="P15" s="2" t="n"/>
      <c r="Q15" s="34">
        <f>IF(A15="","",IFERROR(IF(P15="Gesamtmiete",M15,K15)*O15*J15/30,0))</f>
        <v/>
      </c>
      <c r="R15" s="13">
        <f>IF(A15="","",IF(Q15&gt;0,"Ja","Nein"))</f>
        <v/>
      </c>
      <c r="S15" s="13">
        <f>IF(A15="","",IF(H15="","",IF(I15&lt;&gt;"","Erledigt",IF(TODAY()-H15&gt;3,"Prüfung erforderlich","Offen"))))</f>
        <v/>
      </c>
      <c r="T15" s="3" t="n"/>
      <c r="U15" s="30" t="n"/>
    </row>
    <row r="16">
      <c r="A16" s="2" t="n"/>
      <c r="B16" s="3" t="n"/>
      <c r="C16" s="2" t="n"/>
      <c r="D16" s="3" t="n"/>
      <c r="E16" s="2" t="n"/>
      <c r="F16" s="3" t="n"/>
      <c r="G16" s="30" t="n"/>
      <c r="H16" s="30" t="n"/>
      <c r="I16" s="30" t="n"/>
      <c r="J16" s="5">
        <f>IF(A16="","",IF(OR(H16="",I16=""),"",IFERROR(MAX(1,I16-H16+1),0)))</f>
        <v/>
      </c>
      <c r="K16" s="31" t="n"/>
      <c r="L16" s="31" t="n"/>
      <c r="M16" s="32">
        <f>IF(A16="","",IFERROR(K16+L16,0))</f>
        <v/>
      </c>
      <c r="N16" s="2" t="n"/>
      <c r="O16" s="33">
        <f>IF(A16="","",IFERROR(VLOOKUP(N16,'Hinweise'!$A$20:$B$23,2,FALSE),0))</f>
        <v/>
      </c>
      <c r="P16" s="2" t="n"/>
      <c r="Q16" s="32">
        <f>IF(A16="","",IFERROR(IF(P16="Gesamtmiete",M16,K16)*O16*J16/30,0))</f>
        <v/>
      </c>
      <c r="R16" s="9">
        <f>IF(A16="","",IF(Q16&gt;0,"Ja","Nein"))</f>
        <v/>
      </c>
      <c r="S16" s="9">
        <f>IF(A16="","",IF(H16="","",IF(I16&lt;&gt;"","Erledigt",IF(TODAY()-H16&gt;3,"Prüfung erforderlich","Offen"))))</f>
        <v/>
      </c>
      <c r="T16" s="3" t="n"/>
      <c r="U16" s="30" t="n"/>
    </row>
    <row r="17">
      <c r="A17" s="2" t="n"/>
      <c r="B17" s="3" t="n"/>
      <c r="C17" s="2" t="n"/>
      <c r="D17" s="3" t="n"/>
      <c r="E17" s="2" t="n"/>
      <c r="F17" s="3" t="n"/>
      <c r="G17" s="30" t="n"/>
      <c r="H17" s="30" t="n"/>
      <c r="I17" s="30" t="n"/>
      <c r="J17" s="10">
        <f>IF(A17="","",IF(OR(H17="",I17=""),"",IFERROR(MAX(1,I17-H17+1),0)))</f>
        <v/>
      </c>
      <c r="K17" s="31" t="n"/>
      <c r="L17" s="31" t="n"/>
      <c r="M17" s="34">
        <f>IF(A17="","",IFERROR(K17+L17,0))</f>
        <v/>
      </c>
      <c r="N17" s="2" t="n"/>
      <c r="O17" s="35">
        <f>IF(A17="","",IFERROR(VLOOKUP(N17,'Hinweise'!$A$20:$B$23,2,FALSE),0))</f>
        <v/>
      </c>
      <c r="P17" s="2" t="n"/>
      <c r="Q17" s="34">
        <f>IF(A17="","",IFERROR(IF(P17="Gesamtmiete",M17,K17)*O17*J17/30,0))</f>
        <v/>
      </c>
      <c r="R17" s="13">
        <f>IF(A17="","",IF(Q17&gt;0,"Ja","Nein"))</f>
        <v/>
      </c>
      <c r="S17" s="13">
        <f>IF(A17="","",IF(H17="","",IF(I17&lt;&gt;"","Erledigt",IF(TODAY()-H17&gt;3,"Prüfung erforderlich","Offen"))))</f>
        <v/>
      </c>
      <c r="T17" s="3" t="n"/>
      <c r="U17" s="30" t="n"/>
    </row>
    <row r="18">
      <c r="A18" s="2" t="n"/>
      <c r="B18" s="3" t="n"/>
      <c r="C18" s="2" t="n"/>
      <c r="D18" s="3" t="n"/>
      <c r="E18" s="2" t="n"/>
      <c r="F18" s="3" t="n"/>
      <c r="G18" s="30" t="n"/>
      <c r="H18" s="30" t="n"/>
      <c r="I18" s="30" t="n"/>
      <c r="J18" s="5">
        <f>IF(A18="","",IF(OR(H18="",I18=""),"",IFERROR(MAX(1,I18-H18+1),0)))</f>
        <v/>
      </c>
      <c r="K18" s="31" t="n"/>
      <c r="L18" s="31" t="n"/>
      <c r="M18" s="32">
        <f>IF(A18="","",IFERROR(K18+L18,0))</f>
        <v/>
      </c>
      <c r="N18" s="2" t="n"/>
      <c r="O18" s="33">
        <f>IF(A18="","",IFERROR(VLOOKUP(N18,'Hinweise'!$A$20:$B$23,2,FALSE),0))</f>
        <v/>
      </c>
      <c r="P18" s="2" t="n"/>
      <c r="Q18" s="32">
        <f>IF(A18="","",IFERROR(IF(P18="Gesamtmiete",M18,K18)*O18*J18/30,0))</f>
        <v/>
      </c>
      <c r="R18" s="9">
        <f>IF(A18="","",IF(Q18&gt;0,"Ja","Nein"))</f>
        <v/>
      </c>
      <c r="S18" s="9">
        <f>IF(A18="","",IF(H18="","",IF(I18&lt;&gt;"","Erledigt",IF(TODAY()-H18&gt;3,"Prüfung erforderlich","Offen"))))</f>
        <v/>
      </c>
      <c r="T18" s="3" t="n"/>
      <c r="U18" s="30" t="n"/>
    </row>
    <row r="19">
      <c r="A19" s="2" t="n"/>
      <c r="B19" s="3" t="n"/>
      <c r="C19" s="2" t="n"/>
      <c r="D19" s="3" t="n"/>
      <c r="E19" s="2" t="n"/>
      <c r="F19" s="3" t="n"/>
      <c r="G19" s="30" t="n"/>
      <c r="H19" s="30" t="n"/>
      <c r="I19" s="30" t="n"/>
      <c r="J19" s="10">
        <f>IF(A19="","",IF(OR(H19="",I19=""),"",IFERROR(MAX(1,I19-H19+1),0)))</f>
        <v/>
      </c>
      <c r="K19" s="31" t="n"/>
      <c r="L19" s="31" t="n"/>
      <c r="M19" s="34">
        <f>IF(A19="","",IFERROR(K19+L19,0))</f>
        <v/>
      </c>
      <c r="N19" s="2" t="n"/>
      <c r="O19" s="35">
        <f>IF(A19="","",IFERROR(VLOOKUP(N19,'Hinweise'!$A$20:$B$23,2,FALSE),0))</f>
        <v/>
      </c>
      <c r="P19" s="2" t="n"/>
      <c r="Q19" s="34">
        <f>IF(A19="","",IFERROR(IF(P19="Gesamtmiete",M19,K19)*O19*J19/30,0))</f>
        <v/>
      </c>
      <c r="R19" s="13">
        <f>IF(A19="","",IF(Q19&gt;0,"Ja","Nein"))</f>
        <v/>
      </c>
      <c r="S19" s="13">
        <f>IF(A19="","",IF(H19="","",IF(I19&lt;&gt;"","Erledigt",IF(TODAY()-H19&gt;3,"Prüfung erforderlich","Offen"))))</f>
        <v/>
      </c>
      <c r="T19" s="3" t="n"/>
      <c r="U19" s="30" t="n"/>
    </row>
    <row r="20">
      <c r="A20" s="2" t="n"/>
      <c r="B20" s="3" t="n"/>
      <c r="C20" s="2" t="n"/>
      <c r="D20" s="3" t="n"/>
      <c r="E20" s="2" t="n"/>
      <c r="F20" s="3" t="n"/>
      <c r="G20" s="30" t="n"/>
      <c r="H20" s="30" t="n"/>
      <c r="I20" s="30" t="n"/>
      <c r="J20" s="5">
        <f>IF(A20="","",IF(OR(H20="",I20=""),"",IFERROR(MAX(1,I20-H20+1),0)))</f>
        <v/>
      </c>
      <c r="K20" s="31" t="n"/>
      <c r="L20" s="31" t="n"/>
      <c r="M20" s="32">
        <f>IF(A20="","",IFERROR(K20+L20,0))</f>
        <v/>
      </c>
      <c r="N20" s="2" t="n"/>
      <c r="O20" s="33">
        <f>IF(A20="","",IFERROR(VLOOKUP(N20,'Hinweise'!$A$20:$B$23,2,FALSE),0))</f>
        <v/>
      </c>
      <c r="P20" s="2" t="n"/>
      <c r="Q20" s="32">
        <f>IF(A20="","",IFERROR(IF(P20="Gesamtmiete",M20,K20)*O20*J20/30,0))</f>
        <v/>
      </c>
      <c r="R20" s="9">
        <f>IF(A20="","",IF(Q20&gt;0,"Ja","Nein"))</f>
        <v/>
      </c>
      <c r="S20" s="9">
        <f>IF(A20="","",IF(H20="","",IF(I20&lt;&gt;"","Erledigt",IF(TODAY()-H20&gt;3,"Prüfung erforderlich","Offen"))))</f>
        <v/>
      </c>
      <c r="T20" s="3" t="n"/>
      <c r="U20" s="30" t="n"/>
    </row>
    <row r="21">
      <c r="A21" s="2" t="n"/>
      <c r="B21" s="3" t="n"/>
      <c r="C21" s="2" t="n"/>
      <c r="D21" s="3" t="n"/>
      <c r="E21" s="2" t="n"/>
      <c r="F21" s="3" t="n"/>
      <c r="G21" s="30" t="n"/>
      <c r="H21" s="30" t="n"/>
      <c r="I21" s="30" t="n"/>
      <c r="J21" s="10">
        <f>IF(A21="","",IF(OR(H21="",I21=""),"",IFERROR(MAX(1,I21-H21+1),0)))</f>
        <v/>
      </c>
      <c r="K21" s="31" t="n"/>
      <c r="L21" s="31" t="n"/>
      <c r="M21" s="34">
        <f>IF(A21="","",IFERROR(K21+L21,0))</f>
        <v/>
      </c>
      <c r="N21" s="2" t="n"/>
      <c r="O21" s="35">
        <f>IF(A21="","",IFERROR(VLOOKUP(N21,'Hinweise'!$A$20:$B$23,2,FALSE),0))</f>
        <v/>
      </c>
      <c r="P21" s="2" t="n"/>
      <c r="Q21" s="34">
        <f>IF(A21="","",IFERROR(IF(P21="Gesamtmiete",M21,K21)*O21*J21/30,0))</f>
        <v/>
      </c>
      <c r="R21" s="13">
        <f>IF(A21="","",IF(Q21&gt;0,"Ja","Nein"))</f>
        <v/>
      </c>
      <c r="S21" s="13">
        <f>IF(A21="","",IF(H21="","",IF(I21&lt;&gt;"","Erledigt",IF(TODAY()-H21&gt;3,"Prüfung erforderlich","Offen"))))</f>
        <v/>
      </c>
      <c r="T21" s="3" t="n"/>
      <c r="U21" s="30" t="n"/>
    </row>
    <row r="22">
      <c r="A22" s="2" t="n"/>
      <c r="B22" s="3" t="n"/>
      <c r="C22" s="2" t="n"/>
      <c r="D22" s="3" t="n"/>
      <c r="E22" s="2" t="n"/>
      <c r="F22" s="3" t="n"/>
      <c r="G22" s="30" t="n"/>
      <c r="H22" s="30" t="n"/>
      <c r="I22" s="30" t="n"/>
      <c r="J22" s="5">
        <f>IF(A22="","",IF(OR(H22="",I22=""),"",IFERROR(MAX(1,I22-H22+1),0)))</f>
        <v/>
      </c>
      <c r="K22" s="31" t="n"/>
      <c r="L22" s="31" t="n"/>
      <c r="M22" s="32">
        <f>IF(A22="","",IFERROR(K22+L22,0))</f>
        <v/>
      </c>
      <c r="N22" s="2" t="n"/>
      <c r="O22" s="33">
        <f>IF(A22="","",IFERROR(VLOOKUP(N22,'Hinweise'!$A$20:$B$23,2,FALSE),0))</f>
        <v/>
      </c>
      <c r="P22" s="2" t="n"/>
      <c r="Q22" s="32">
        <f>IF(A22="","",IFERROR(IF(P22="Gesamtmiete",M22,K22)*O22*J22/30,0))</f>
        <v/>
      </c>
      <c r="R22" s="9">
        <f>IF(A22="","",IF(Q22&gt;0,"Ja","Nein"))</f>
        <v/>
      </c>
      <c r="S22" s="9">
        <f>IF(A22="","",IF(H22="","",IF(I22&lt;&gt;"","Erledigt",IF(TODAY()-H22&gt;3,"Prüfung erforderlich","Offen"))))</f>
        <v/>
      </c>
      <c r="T22" s="3" t="n"/>
      <c r="U22" s="30" t="n"/>
    </row>
    <row r="23">
      <c r="A23" s="2" t="n"/>
      <c r="B23" s="3" t="n"/>
      <c r="C23" s="2" t="n"/>
      <c r="D23" s="3" t="n"/>
      <c r="E23" s="2" t="n"/>
      <c r="F23" s="3" t="n"/>
      <c r="G23" s="30" t="n"/>
      <c r="H23" s="30" t="n"/>
      <c r="I23" s="30" t="n"/>
      <c r="J23" s="10">
        <f>IF(A23="","",IF(OR(H23="",I23=""),"",IFERROR(MAX(1,I23-H23+1),0)))</f>
        <v/>
      </c>
      <c r="K23" s="31" t="n"/>
      <c r="L23" s="31" t="n"/>
      <c r="M23" s="34">
        <f>IF(A23="","",IFERROR(K23+L23,0))</f>
        <v/>
      </c>
      <c r="N23" s="2" t="n"/>
      <c r="O23" s="35">
        <f>IF(A23="","",IFERROR(VLOOKUP(N23,'Hinweise'!$A$20:$B$23,2,FALSE),0))</f>
        <v/>
      </c>
      <c r="P23" s="2" t="n"/>
      <c r="Q23" s="34">
        <f>IF(A23="","",IFERROR(IF(P23="Gesamtmiete",M23,K23)*O23*J23/30,0))</f>
        <v/>
      </c>
      <c r="R23" s="13">
        <f>IF(A23="","",IF(Q23&gt;0,"Ja","Nein"))</f>
        <v/>
      </c>
      <c r="S23" s="13">
        <f>IF(A23="","",IF(H23="","",IF(I23&lt;&gt;"","Erledigt",IF(TODAY()-H23&gt;3,"Prüfung erforderlich","Offen"))))</f>
        <v/>
      </c>
      <c r="T23" s="3" t="n"/>
      <c r="U23" s="30" t="n"/>
    </row>
    <row r="24">
      <c r="A24" s="2" t="n"/>
      <c r="B24" s="3" t="n"/>
      <c r="C24" s="2" t="n"/>
      <c r="D24" s="3" t="n"/>
      <c r="E24" s="2" t="n"/>
      <c r="F24" s="3" t="n"/>
      <c r="G24" s="30" t="n"/>
      <c r="H24" s="30" t="n"/>
      <c r="I24" s="30" t="n"/>
      <c r="J24" s="5">
        <f>IF(A24="","",IF(OR(H24="",I24=""),"",IFERROR(MAX(1,I24-H24+1),0)))</f>
        <v/>
      </c>
      <c r="K24" s="31" t="n"/>
      <c r="L24" s="31" t="n"/>
      <c r="M24" s="32">
        <f>IF(A24="","",IFERROR(K24+L24,0))</f>
        <v/>
      </c>
      <c r="N24" s="2" t="n"/>
      <c r="O24" s="33">
        <f>IF(A24="","",IFERROR(VLOOKUP(N24,'Hinweise'!$A$20:$B$23,2,FALSE),0))</f>
        <v/>
      </c>
      <c r="P24" s="2" t="n"/>
      <c r="Q24" s="32">
        <f>IF(A24="","",IFERROR(IF(P24="Gesamtmiete",M24,K24)*O24*J24/30,0))</f>
        <v/>
      </c>
      <c r="R24" s="9">
        <f>IF(A24="","",IF(Q24&gt;0,"Ja","Nein"))</f>
        <v/>
      </c>
      <c r="S24" s="9">
        <f>IF(A24="","",IF(H24="","",IF(I24&lt;&gt;"","Erledigt",IF(TODAY()-H24&gt;3,"Prüfung erforderlich","Offen"))))</f>
        <v/>
      </c>
      <c r="T24" s="3" t="n"/>
      <c r="U24" s="30" t="n"/>
    </row>
    <row r="25">
      <c r="A25" s="2" t="n"/>
      <c r="B25" s="3" t="n"/>
      <c r="C25" s="2" t="n"/>
      <c r="D25" s="3" t="n"/>
      <c r="E25" s="2" t="n"/>
      <c r="F25" s="3" t="n"/>
      <c r="G25" s="30" t="n"/>
      <c r="H25" s="30" t="n"/>
      <c r="I25" s="30" t="n"/>
      <c r="J25" s="10">
        <f>IF(A25="","",IF(OR(H25="",I25=""),"",IFERROR(MAX(1,I25-H25+1),0)))</f>
        <v/>
      </c>
      <c r="K25" s="31" t="n"/>
      <c r="L25" s="31" t="n"/>
      <c r="M25" s="34">
        <f>IF(A25="","",IFERROR(K25+L25,0))</f>
        <v/>
      </c>
      <c r="N25" s="2" t="n"/>
      <c r="O25" s="35">
        <f>IF(A25="","",IFERROR(VLOOKUP(N25,'Hinweise'!$A$20:$B$23,2,FALSE),0))</f>
        <v/>
      </c>
      <c r="P25" s="2" t="n"/>
      <c r="Q25" s="34">
        <f>IF(A25="","",IFERROR(IF(P25="Gesamtmiete",M25,K25)*O25*J25/30,0))</f>
        <v/>
      </c>
      <c r="R25" s="13">
        <f>IF(A25="","",IF(Q25&gt;0,"Ja","Nein"))</f>
        <v/>
      </c>
      <c r="S25" s="13">
        <f>IF(A25="","",IF(H25="","",IF(I25&lt;&gt;"","Erledigt",IF(TODAY()-H25&gt;3,"Prüfung erforderlich","Offen"))))</f>
        <v/>
      </c>
      <c r="T25" s="3" t="n"/>
      <c r="U25" s="30" t="n"/>
    </row>
    <row r="26">
      <c r="A26" s="2" t="n"/>
      <c r="B26" s="3" t="n"/>
      <c r="C26" s="2" t="n"/>
      <c r="D26" s="3" t="n"/>
      <c r="E26" s="2" t="n"/>
      <c r="F26" s="3" t="n"/>
      <c r="G26" s="30" t="n"/>
      <c r="H26" s="30" t="n"/>
      <c r="I26" s="30" t="n"/>
      <c r="J26" s="5">
        <f>IF(A26="","",IF(OR(H26="",I26=""),"",IFERROR(MAX(1,I26-H26+1),0)))</f>
        <v/>
      </c>
      <c r="K26" s="31" t="n"/>
      <c r="L26" s="31" t="n"/>
      <c r="M26" s="32">
        <f>IF(A26="","",IFERROR(K26+L26,0))</f>
        <v/>
      </c>
      <c r="N26" s="2" t="n"/>
      <c r="O26" s="33">
        <f>IF(A26="","",IFERROR(VLOOKUP(N26,'Hinweise'!$A$20:$B$23,2,FALSE),0))</f>
        <v/>
      </c>
      <c r="P26" s="2" t="n"/>
      <c r="Q26" s="32">
        <f>IF(A26="","",IFERROR(IF(P26="Gesamtmiete",M26,K26)*O26*J26/30,0))</f>
        <v/>
      </c>
      <c r="R26" s="9">
        <f>IF(A26="","",IF(Q26&gt;0,"Ja","Nein"))</f>
        <v/>
      </c>
      <c r="S26" s="9">
        <f>IF(A26="","",IF(H26="","",IF(I26&lt;&gt;"","Erledigt",IF(TODAY()-H26&gt;3,"Prüfung erforderlich","Offen"))))</f>
        <v/>
      </c>
      <c r="T26" s="3" t="n"/>
      <c r="U26" s="30" t="n"/>
    </row>
    <row r="27">
      <c r="A27" s="2" t="n"/>
      <c r="B27" s="3" t="n"/>
      <c r="C27" s="2" t="n"/>
      <c r="D27" s="3" t="n"/>
      <c r="E27" s="2" t="n"/>
      <c r="F27" s="3" t="n"/>
      <c r="G27" s="30" t="n"/>
      <c r="H27" s="30" t="n"/>
      <c r="I27" s="30" t="n"/>
      <c r="J27" s="10">
        <f>IF(A27="","",IF(OR(H27="",I27=""),"",IFERROR(MAX(1,I27-H27+1),0)))</f>
        <v/>
      </c>
      <c r="K27" s="31" t="n"/>
      <c r="L27" s="31" t="n"/>
      <c r="M27" s="34">
        <f>IF(A27="","",IFERROR(K27+L27,0))</f>
        <v/>
      </c>
      <c r="N27" s="2" t="n"/>
      <c r="O27" s="35">
        <f>IF(A27="","",IFERROR(VLOOKUP(N27,'Hinweise'!$A$20:$B$23,2,FALSE),0))</f>
        <v/>
      </c>
      <c r="P27" s="2" t="n"/>
      <c r="Q27" s="34">
        <f>IF(A27="","",IFERROR(IF(P27="Gesamtmiete",M27,K27)*O27*J27/30,0))</f>
        <v/>
      </c>
      <c r="R27" s="13">
        <f>IF(A27="","",IF(Q27&gt;0,"Ja","Nein"))</f>
        <v/>
      </c>
      <c r="S27" s="13">
        <f>IF(A27="","",IF(H27="","",IF(I27&lt;&gt;"","Erledigt",IF(TODAY()-H27&gt;3,"Prüfung erforderlich","Offen"))))</f>
        <v/>
      </c>
      <c r="T27" s="3" t="n"/>
      <c r="U27" s="30" t="n"/>
    </row>
    <row r="28">
      <c r="A28" s="2" t="n"/>
      <c r="B28" s="3" t="n"/>
      <c r="C28" s="2" t="n"/>
      <c r="D28" s="3" t="n"/>
      <c r="E28" s="2" t="n"/>
      <c r="F28" s="3" t="n"/>
      <c r="G28" s="30" t="n"/>
      <c r="H28" s="30" t="n"/>
      <c r="I28" s="30" t="n"/>
      <c r="J28" s="5">
        <f>IF(A28="","",IF(OR(H28="",I28=""),"",IFERROR(MAX(1,I28-H28+1),0)))</f>
        <v/>
      </c>
      <c r="K28" s="31" t="n"/>
      <c r="L28" s="31" t="n"/>
      <c r="M28" s="32">
        <f>IF(A28="","",IFERROR(K28+L28,0))</f>
        <v/>
      </c>
      <c r="N28" s="2" t="n"/>
      <c r="O28" s="33">
        <f>IF(A28="","",IFERROR(VLOOKUP(N28,'Hinweise'!$A$20:$B$23,2,FALSE),0))</f>
        <v/>
      </c>
      <c r="P28" s="2" t="n"/>
      <c r="Q28" s="32">
        <f>IF(A28="","",IFERROR(IF(P28="Gesamtmiete",M28,K28)*O28*J28/30,0))</f>
        <v/>
      </c>
      <c r="R28" s="9">
        <f>IF(A28="","",IF(Q28&gt;0,"Ja","Nein"))</f>
        <v/>
      </c>
      <c r="S28" s="9">
        <f>IF(A28="","",IF(H28="","",IF(I28&lt;&gt;"","Erledigt",IF(TODAY()-H28&gt;3,"Prüfung erforderlich","Offen"))))</f>
        <v/>
      </c>
      <c r="T28" s="3" t="n"/>
      <c r="U28" s="30" t="n"/>
    </row>
    <row r="29">
      <c r="A29" s="2" t="n"/>
      <c r="B29" s="3" t="n"/>
      <c r="C29" s="2" t="n"/>
      <c r="D29" s="3" t="n"/>
      <c r="E29" s="2" t="n"/>
      <c r="F29" s="3" t="n"/>
      <c r="G29" s="30" t="n"/>
      <c r="H29" s="30" t="n"/>
      <c r="I29" s="30" t="n"/>
      <c r="J29" s="10">
        <f>IF(A29="","",IF(OR(H29="",I29=""),"",IFERROR(MAX(1,I29-H29+1),0)))</f>
        <v/>
      </c>
      <c r="K29" s="31" t="n"/>
      <c r="L29" s="31" t="n"/>
      <c r="M29" s="34">
        <f>IF(A29="","",IFERROR(K29+L29,0))</f>
        <v/>
      </c>
      <c r="N29" s="2" t="n"/>
      <c r="O29" s="35">
        <f>IF(A29="","",IFERROR(VLOOKUP(N29,'Hinweise'!$A$20:$B$23,2,FALSE),0))</f>
        <v/>
      </c>
      <c r="P29" s="2" t="n"/>
      <c r="Q29" s="34">
        <f>IF(A29="","",IFERROR(IF(P29="Gesamtmiete",M29,K29)*O29*J29/30,0))</f>
        <v/>
      </c>
      <c r="R29" s="13">
        <f>IF(A29="","",IF(Q29&gt;0,"Ja","Nein"))</f>
        <v/>
      </c>
      <c r="S29" s="13">
        <f>IF(A29="","",IF(H29="","",IF(I29&lt;&gt;"","Erledigt",IF(TODAY()-H29&gt;3,"Prüfung erforderlich","Offen"))))</f>
        <v/>
      </c>
      <c r="T29" s="3" t="n"/>
      <c r="U29" s="30" t="n"/>
    </row>
    <row r="30">
      <c r="A30" s="2" t="n"/>
      <c r="B30" s="3" t="n"/>
      <c r="C30" s="2" t="n"/>
      <c r="D30" s="3" t="n"/>
      <c r="E30" s="2" t="n"/>
      <c r="F30" s="3" t="n"/>
      <c r="G30" s="30" t="n"/>
      <c r="H30" s="30" t="n"/>
      <c r="I30" s="30" t="n"/>
      <c r="J30" s="5">
        <f>IF(A30="","",IF(OR(H30="",I30=""),"",IFERROR(MAX(1,I30-H30+1),0)))</f>
        <v/>
      </c>
      <c r="K30" s="31" t="n"/>
      <c r="L30" s="31" t="n"/>
      <c r="M30" s="32">
        <f>IF(A30="","",IFERROR(K30+L30,0))</f>
        <v/>
      </c>
      <c r="N30" s="2" t="n"/>
      <c r="O30" s="33">
        <f>IF(A30="","",IFERROR(VLOOKUP(N30,'Hinweise'!$A$20:$B$23,2,FALSE),0))</f>
        <v/>
      </c>
      <c r="P30" s="2" t="n"/>
      <c r="Q30" s="32">
        <f>IF(A30="","",IFERROR(IF(P30="Gesamtmiete",M30,K30)*O30*J30/30,0))</f>
        <v/>
      </c>
      <c r="R30" s="9">
        <f>IF(A30="","",IF(Q30&gt;0,"Ja","Nein"))</f>
        <v/>
      </c>
      <c r="S30" s="9">
        <f>IF(A30="","",IF(H30="","",IF(I30&lt;&gt;"","Erledigt",IF(TODAY()-H30&gt;3,"Prüfung erforderlich","Offen"))))</f>
        <v/>
      </c>
      <c r="T30" s="3" t="n"/>
      <c r="U30" s="30" t="n"/>
    </row>
    <row r="31">
      <c r="A31" s="2" t="n"/>
      <c r="B31" s="3" t="n"/>
      <c r="C31" s="2" t="n"/>
      <c r="D31" s="3" t="n"/>
      <c r="E31" s="2" t="n"/>
      <c r="F31" s="3" t="n"/>
      <c r="G31" s="30" t="n"/>
      <c r="H31" s="30" t="n"/>
      <c r="I31" s="30" t="n"/>
      <c r="J31" s="10">
        <f>IF(A31="","",IF(OR(H31="",I31=""),"",IFERROR(MAX(1,I31-H31+1),0)))</f>
        <v/>
      </c>
      <c r="K31" s="31" t="n"/>
      <c r="L31" s="31" t="n"/>
      <c r="M31" s="34">
        <f>IF(A31="","",IFERROR(K31+L31,0))</f>
        <v/>
      </c>
      <c r="N31" s="2" t="n"/>
      <c r="O31" s="35">
        <f>IF(A31="","",IFERROR(VLOOKUP(N31,'Hinweise'!$A$20:$B$23,2,FALSE),0))</f>
        <v/>
      </c>
      <c r="P31" s="2" t="n"/>
      <c r="Q31" s="34">
        <f>IF(A31="","",IFERROR(IF(P31="Gesamtmiete",M31,K31)*O31*J31/30,0))</f>
        <v/>
      </c>
      <c r="R31" s="13">
        <f>IF(A31="","",IF(Q31&gt;0,"Ja","Nein"))</f>
        <v/>
      </c>
      <c r="S31" s="13">
        <f>IF(A31="","",IF(H31="","",IF(I31&lt;&gt;"","Erledigt",IF(TODAY()-H31&gt;3,"Prüfung erforderlich","Offen"))))</f>
        <v/>
      </c>
      <c r="T31" s="3" t="n"/>
      <c r="U31" s="30" t="n"/>
    </row>
    <row r="32">
      <c r="A32" s="2" t="n"/>
      <c r="B32" s="3" t="n"/>
      <c r="C32" s="2" t="n"/>
      <c r="D32" s="3" t="n"/>
      <c r="E32" s="2" t="n"/>
      <c r="F32" s="3" t="n"/>
      <c r="G32" s="30" t="n"/>
      <c r="H32" s="30" t="n"/>
      <c r="I32" s="30" t="n"/>
      <c r="J32" s="5">
        <f>IF(A32="","",IF(OR(H32="",I32=""),"",IFERROR(MAX(1,I32-H32+1),0)))</f>
        <v/>
      </c>
      <c r="K32" s="31" t="n"/>
      <c r="L32" s="31" t="n"/>
      <c r="M32" s="32">
        <f>IF(A32="","",IFERROR(K32+L32,0))</f>
        <v/>
      </c>
      <c r="N32" s="2" t="n"/>
      <c r="O32" s="33">
        <f>IF(A32="","",IFERROR(VLOOKUP(N32,'Hinweise'!$A$20:$B$23,2,FALSE),0))</f>
        <v/>
      </c>
      <c r="P32" s="2" t="n"/>
      <c r="Q32" s="32">
        <f>IF(A32="","",IFERROR(IF(P32="Gesamtmiete",M32,K32)*O32*J32/30,0))</f>
        <v/>
      </c>
      <c r="R32" s="9">
        <f>IF(A32="","",IF(Q32&gt;0,"Ja","Nein"))</f>
        <v/>
      </c>
      <c r="S32" s="9">
        <f>IF(A32="","",IF(H32="","",IF(I32&lt;&gt;"","Erledigt",IF(TODAY()-H32&gt;3,"Prüfung erforderlich","Offen"))))</f>
        <v/>
      </c>
      <c r="T32" s="3" t="n"/>
      <c r="U32" s="30" t="n"/>
    </row>
    <row r="33">
      <c r="A33" s="2" t="n"/>
      <c r="B33" s="3" t="n"/>
      <c r="C33" s="2" t="n"/>
      <c r="D33" s="3" t="n"/>
      <c r="E33" s="2" t="n"/>
      <c r="F33" s="3" t="n"/>
      <c r="G33" s="30" t="n"/>
      <c r="H33" s="30" t="n"/>
      <c r="I33" s="30" t="n"/>
      <c r="J33" s="10">
        <f>IF(A33="","",IF(OR(H33="",I33=""),"",IFERROR(MAX(1,I33-H33+1),0)))</f>
        <v/>
      </c>
      <c r="K33" s="31" t="n"/>
      <c r="L33" s="31" t="n"/>
      <c r="M33" s="34">
        <f>IF(A33="","",IFERROR(K33+L33,0))</f>
        <v/>
      </c>
      <c r="N33" s="2" t="n"/>
      <c r="O33" s="35">
        <f>IF(A33="","",IFERROR(VLOOKUP(N33,'Hinweise'!$A$20:$B$23,2,FALSE),0))</f>
        <v/>
      </c>
      <c r="P33" s="2" t="n"/>
      <c r="Q33" s="34">
        <f>IF(A33="","",IFERROR(IF(P33="Gesamtmiete",M33,K33)*O33*J33/30,0))</f>
        <v/>
      </c>
      <c r="R33" s="13">
        <f>IF(A33="","",IF(Q33&gt;0,"Ja","Nein"))</f>
        <v/>
      </c>
      <c r="S33" s="13">
        <f>IF(A33="","",IF(H33="","",IF(I33&lt;&gt;"","Erledigt",IF(TODAY()-H33&gt;3,"Prüfung erforderlich","Offen"))))</f>
        <v/>
      </c>
      <c r="T33" s="3" t="n"/>
      <c r="U33" s="30" t="n"/>
    </row>
    <row r="34">
      <c r="A34" s="2" t="n"/>
      <c r="B34" s="3" t="n"/>
      <c r="C34" s="2" t="n"/>
      <c r="D34" s="3" t="n"/>
      <c r="E34" s="2" t="n"/>
      <c r="F34" s="3" t="n"/>
      <c r="G34" s="30" t="n"/>
      <c r="H34" s="30" t="n"/>
      <c r="I34" s="30" t="n"/>
      <c r="J34" s="5">
        <f>IF(A34="","",IF(OR(H34="",I34=""),"",IFERROR(MAX(1,I34-H34+1),0)))</f>
        <v/>
      </c>
      <c r="K34" s="31" t="n"/>
      <c r="L34" s="31" t="n"/>
      <c r="M34" s="32">
        <f>IF(A34="","",IFERROR(K34+L34,0))</f>
        <v/>
      </c>
      <c r="N34" s="2" t="n"/>
      <c r="O34" s="33">
        <f>IF(A34="","",IFERROR(VLOOKUP(N34,'Hinweise'!$A$20:$B$23,2,FALSE),0))</f>
        <v/>
      </c>
      <c r="P34" s="2" t="n"/>
      <c r="Q34" s="32">
        <f>IF(A34="","",IFERROR(IF(P34="Gesamtmiete",M34,K34)*O34*J34/30,0))</f>
        <v/>
      </c>
      <c r="R34" s="9">
        <f>IF(A34="","",IF(Q34&gt;0,"Ja","Nein"))</f>
        <v/>
      </c>
      <c r="S34" s="9">
        <f>IF(A34="","",IF(H34="","",IF(I34&lt;&gt;"","Erledigt",IF(TODAY()-H34&gt;3,"Prüfung erforderlich","Offen"))))</f>
        <v/>
      </c>
      <c r="T34" s="3" t="n"/>
      <c r="U34" s="30" t="n"/>
    </row>
    <row r="35">
      <c r="A35" s="2" t="n"/>
      <c r="B35" s="3" t="n"/>
      <c r="C35" s="2" t="n"/>
      <c r="D35" s="3" t="n"/>
      <c r="E35" s="2" t="n"/>
      <c r="F35" s="3" t="n"/>
      <c r="G35" s="30" t="n"/>
      <c r="H35" s="30" t="n"/>
      <c r="I35" s="30" t="n"/>
      <c r="J35" s="10">
        <f>IF(A35="","",IF(OR(H35="",I35=""),"",IFERROR(MAX(1,I35-H35+1),0)))</f>
        <v/>
      </c>
      <c r="K35" s="31" t="n"/>
      <c r="L35" s="31" t="n"/>
      <c r="M35" s="34">
        <f>IF(A35="","",IFERROR(K35+L35,0))</f>
        <v/>
      </c>
      <c r="N35" s="2" t="n"/>
      <c r="O35" s="35">
        <f>IF(A35="","",IFERROR(VLOOKUP(N35,'Hinweise'!$A$20:$B$23,2,FALSE),0))</f>
        <v/>
      </c>
      <c r="P35" s="2" t="n"/>
      <c r="Q35" s="34">
        <f>IF(A35="","",IFERROR(IF(P35="Gesamtmiete",M35,K35)*O35*J35/30,0))</f>
        <v/>
      </c>
      <c r="R35" s="13">
        <f>IF(A35="","",IF(Q35&gt;0,"Ja","Nein"))</f>
        <v/>
      </c>
      <c r="S35" s="13">
        <f>IF(A35="","",IF(H35="","",IF(I35&lt;&gt;"","Erledigt",IF(TODAY()-H35&gt;3,"Prüfung erforderlich","Offen"))))</f>
        <v/>
      </c>
      <c r="T35" s="3" t="n"/>
      <c r="U35" s="30" t="n"/>
    </row>
    <row r="36">
      <c r="A36" s="2" t="n"/>
      <c r="B36" s="3" t="n"/>
      <c r="C36" s="2" t="n"/>
      <c r="D36" s="3" t="n"/>
      <c r="E36" s="2" t="n"/>
      <c r="F36" s="3" t="n"/>
      <c r="G36" s="30" t="n"/>
      <c r="H36" s="30" t="n"/>
      <c r="I36" s="30" t="n"/>
      <c r="J36" s="5">
        <f>IF(A36="","",IF(OR(H36="",I36=""),"",IFERROR(MAX(1,I36-H36+1),0)))</f>
        <v/>
      </c>
      <c r="K36" s="31" t="n"/>
      <c r="L36" s="31" t="n"/>
      <c r="M36" s="32">
        <f>IF(A36="","",IFERROR(K36+L36,0))</f>
        <v/>
      </c>
      <c r="N36" s="2" t="n"/>
      <c r="O36" s="33">
        <f>IF(A36="","",IFERROR(VLOOKUP(N36,'Hinweise'!$A$20:$B$23,2,FALSE),0))</f>
        <v/>
      </c>
      <c r="P36" s="2" t="n"/>
      <c r="Q36" s="32">
        <f>IF(A36="","",IFERROR(IF(P36="Gesamtmiete",M36,K36)*O36*J36/30,0))</f>
        <v/>
      </c>
      <c r="R36" s="9">
        <f>IF(A36="","",IF(Q36&gt;0,"Ja","Nein"))</f>
        <v/>
      </c>
      <c r="S36" s="9">
        <f>IF(A36="","",IF(H36="","",IF(I36&lt;&gt;"","Erledigt",IF(TODAY()-H36&gt;3,"Prüfung erforderlich","Offen"))))</f>
        <v/>
      </c>
      <c r="T36" s="3" t="n"/>
      <c r="U36" s="30" t="n"/>
    </row>
    <row r="37">
      <c r="A37" s="2" t="n"/>
      <c r="B37" s="3" t="n"/>
      <c r="C37" s="2" t="n"/>
      <c r="D37" s="3" t="n"/>
      <c r="E37" s="2" t="n"/>
      <c r="F37" s="3" t="n"/>
      <c r="G37" s="30" t="n"/>
      <c r="H37" s="30" t="n"/>
      <c r="I37" s="30" t="n"/>
      <c r="J37" s="10">
        <f>IF(A37="","",IF(OR(H37="",I37=""),"",IFERROR(MAX(1,I37-H37+1),0)))</f>
        <v/>
      </c>
      <c r="K37" s="31" t="n"/>
      <c r="L37" s="31" t="n"/>
      <c r="M37" s="34">
        <f>IF(A37="","",IFERROR(K37+L37,0))</f>
        <v/>
      </c>
      <c r="N37" s="2" t="n"/>
      <c r="O37" s="35">
        <f>IF(A37="","",IFERROR(VLOOKUP(N37,'Hinweise'!$A$20:$B$23,2,FALSE),0))</f>
        <v/>
      </c>
      <c r="P37" s="2" t="n"/>
      <c r="Q37" s="34">
        <f>IF(A37="","",IFERROR(IF(P37="Gesamtmiete",M37,K37)*O37*J37/30,0))</f>
        <v/>
      </c>
      <c r="R37" s="13">
        <f>IF(A37="","",IF(Q37&gt;0,"Ja","Nein"))</f>
        <v/>
      </c>
      <c r="S37" s="13">
        <f>IF(A37="","",IF(H37="","",IF(I37&lt;&gt;"","Erledigt",IF(TODAY()-H37&gt;3,"Prüfung erforderlich","Offen"))))</f>
        <v/>
      </c>
      <c r="T37" s="3" t="n"/>
      <c r="U37" s="30" t="n"/>
    </row>
    <row r="38">
      <c r="A38" s="2" t="n"/>
      <c r="B38" s="3" t="n"/>
      <c r="C38" s="2" t="n"/>
      <c r="D38" s="3" t="n"/>
      <c r="E38" s="2" t="n"/>
      <c r="F38" s="3" t="n"/>
      <c r="G38" s="30" t="n"/>
      <c r="H38" s="30" t="n"/>
      <c r="I38" s="30" t="n"/>
      <c r="J38" s="5">
        <f>IF(A38="","",IF(OR(H38="",I38=""),"",IFERROR(MAX(1,I38-H38+1),0)))</f>
        <v/>
      </c>
      <c r="K38" s="31" t="n"/>
      <c r="L38" s="31" t="n"/>
      <c r="M38" s="32">
        <f>IF(A38="","",IFERROR(K38+L38,0))</f>
        <v/>
      </c>
      <c r="N38" s="2" t="n"/>
      <c r="O38" s="33">
        <f>IF(A38="","",IFERROR(VLOOKUP(N38,'Hinweise'!$A$20:$B$23,2,FALSE),0))</f>
        <v/>
      </c>
      <c r="P38" s="2" t="n"/>
      <c r="Q38" s="32">
        <f>IF(A38="","",IFERROR(IF(P38="Gesamtmiete",M38,K38)*O38*J38/30,0))</f>
        <v/>
      </c>
      <c r="R38" s="9">
        <f>IF(A38="","",IF(Q38&gt;0,"Ja","Nein"))</f>
        <v/>
      </c>
      <c r="S38" s="9">
        <f>IF(A38="","",IF(H38="","",IF(I38&lt;&gt;"","Erledigt",IF(TODAY()-H38&gt;3,"Prüfung erforderlich","Offen"))))</f>
        <v/>
      </c>
      <c r="T38" s="3" t="n"/>
      <c r="U38" s="30" t="n"/>
    </row>
    <row r="39">
      <c r="A39" s="2" t="n"/>
      <c r="B39" s="3" t="n"/>
      <c r="C39" s="2" t="n"/>
      <c r="D39" s="3" t="n"/>
      <c r="E39" s="2" t="n"/>
      <c r="F39" s="3" t="n"/>
      <c r="G39" s="30" t="n"/>
      <c r="H39" s="30" t="n"/>
      <c r="I39" s="30" t="n"/>
      <c r="J39" s="10">
        <f>IF(A39="","",IF(OR(H39="",I39=""),"",IFERROR(MAX(1,I39-H39+1),0)))</f>
        <v/>
      </c>
      <c r="K39" s="31" t="n"/>
      <c r="L39" s="31" t="n"/>
      <c r="M39" s="34">
        <f>IF(A39="","",IFERROR(K39+L39,0))</f>
        <v/>
      </c>
      <c r="N39" s="2" t="n"/>
      <c r="O39" s="35">
        <f>IF(A39="","",IFERROR(VLOOKUP(N39,'Hinweise'!$A$20:$B$23,2,FALSE),0))</f>
        <v/>
      </c>
      <c r="P39" s="2" t="n"/>
      <c r="Q39" s="34">
        <f>IF(A39="","",IFERROR(IF(P39="Gesamtmiete",M39,K39)*O39*J39/30,0))</f>
        <v/>
      </c>
      <c r="R39" s="13">
        <f>IF(A39="","",IF(Q39&gt;0,"Ja","Nein"))</f>
        <v/>
      </c>
      <c r="S39" s="13">
        <f>IF(A39="","",IF(H39="","",IF(I39&lt;&gt;"","Erledigt",IF(TODAY()-H39&gt;3,"Prüfung erforderlich","Offen"))))</f>
        <v/>
      </c>
      <c r="T39" s="3" t="n"/>
      <c r="U39" s="30" t="n"/>
    </row>
    <row r="40">
      <c r="A40" s="2" t="n"/>
      <c r="B40" s="3" t="n"/>
      <c r="C40" s="2" t="n"/>
      <c r="D40" s="3" t="n"/>
      <c r="E40" s="2" t="n"/>
      <c r="F40" s="3" t="n"/>
      <c r="G40" s="30" t="n"/>
      <c r="H40" s="30" t="n"/>
      <c r="I40" s="30" t="n"/>
      <c r="J40" s="5">
        <f>IF(A40="","",IF(OR(H40="",I40=""),"",IFERROR(MAX(1,I40-H40+1),0)))</f>
        <v/>
      </c>
      <c r="K40" s="31" t="n"/>
      <c r="L40" s="31" t="n"/>
      <c r="M40" s="32">
        <f>IF(A40="","",IFERROR(K40+L40,0))</f>
        <v/>
      </c>
      <c r="N40" s="2" t="n"/>
      <c r="O40" s="33">
        <f>IF(A40="","",IFERROR(VLOOKUP(N40,'Hinweise'!$A$20:$B$23,2,FALSE),0))</f>
        <v/>
      </c>
      <c r="P40" s="2" t="n"/>
      <c r="Q40" s="32">
        <f>IF(A40="","",IFERROR(IF(P40="Gesamtmiete",M40,K40)*O40*J40/30,0))</f>
        <v/>
      </c>
      <c r="R40" s="9">
        <f>IF(A40="","",IF(Q40&gt;0,"Ja","Nein"))</f>
        <v/>
      </c>
      <c r="S40" s="9">
        <f>IF(A40="","",IF(H40="","",IF(I40&lt;&gt;"","Erledigt",IF(TODAY()-H40&gt;3,"Prüfung erforderlich","Offen"))))</f>
        <v/>
      </c>
      <c r="T40" s="3" t="n"/>
      <c r="U40" s="30" t="n"/>
    </row>
    <row r="41">
      <c r="A41" s="2" t="n"/>
      <c r="B41" s="3" t="n"/>
      <c r="C41" s="2" t="n"/>
      <c r="D41" s="3" t="n"/>
      <c r="E41" s="2" t="n"/>
      <c r="F41" s="3" t="n"/>
      <c r="G41" s="30" t="n"/>
      <c r="H41" s="30" t="n"/>
      <c r="I41" s="30" t="n"/>
      <c r="J41" s="10">
        <f>IF(A41="","",IF(OR(H41="",I41=""),"",IFERROR(MAX(1,I41-H41+1),0)))</f>
        <v/>
      </c>
      <c r="K41" s="31" t="n"/>
      <c r="L41" s="31" t="n"/>
      <c r="M41" s="34">
        <f>IF(A41="","",IFERROR(K41+L41,0))</f>
        <v/>
      </c>
      <c r="N41" s="2" t="n"/>
      <c r="O41" s="35">
        <f>IF(A41="","",IFERROR(VLOOKUP(N41,'Hinweise'!$A$20:$B$23,2,FALSE),0))</f>
        <v/>
      </c>
      <c r="P41" s="2" t="n"/>
      <c r="Q41" s="34">
        <f>IF(A41="","",IFERROR(IF(P41="Gesamtmiete",M41,K41)*O41*J41/30,0))</f>
        <v/>
      </c>
      <c r="R41" s="13">
        <f>IF(A41="","",IF(Q41&gt;0,"Ja","Nein"))</f>
        <v/>
      </c>
      <c r="S41" s="13">
        <f>IF(A41="","",IF(H41="","",IF(I41&lt;&gt;"","Erledigt",IF(TODAY()-H41&gt;3,"Prüfung erforderlich","Offen"))))</f>
        <v/>
      </c>
      <c r="T41" s="3" t="n"/>
      <c r="U41" s="30" t="n"/>
    </row>
    <row r="42">
      <c r="A42" s="2" t="n"/>
      <c r="B42" s="3" t="n"/>
      <c r="C42" s="2" t="n"/>
      <c r="D42" s="3" t="n"/>
      <c r="E42" s="2" t="n"/>
      <c r="F42" s="3" t="n"/>
      <c r="G42" s="30" t="n"/>
      <c r="H42" s="30" t="n"/>
      <c r="I42" s="30" t="n"/>
      <c r="J42" s="5">
        <f>IF(A42="","",IF(OR(H42="",I42=""),"",IFERROR(MAX(1,I42-H42+1),0)))</f>
        <v/>
      </c>
      <c r="K42" s="31" t="n"/>
      <c r="L42" s="31" t="n"/>
      <c r="M42" s="32">
        <f>IF(A42="","",IFERROR(K42+L42,0))</f>
        <v/>
      </c>
      <c r="N42" s="2" t="n"/>
      <c r="O42" s="33">
        <f>IF(A42="","",IFERROR(VLOOKUP(N42,'Hinweise'!$A$20:$B$23,2,FALSE),0))</f>
        <v/>
      </c>
      <c r="P42" s="2" t="n"/>
      <c r="Q42" s="32">
        <f>IF(A42="","",IFERROR(IF(P42="Gesamtmiete",M42,K42)*O42*J42/30,0))</f>
        <v/>
      </c>
      <c r="R42" s="9">
        <f>IF(A42="","",IF(Q42&gt;0,"Ja","Nein"))</f>
        <v/>
      </c>
      <c r="S42" s="9">
        <f>IF(A42="","",IF(H42="","",IF(I42&lt;&gt;"","Erledigt",IF(TODAY()-H42&gt;3,"Prüfung erforderlich","Offen"))))</f>
        <v/>
      </c>
      <c r="T42" s="3" t="n"/>
      <c r="U42" s="30" t="n"/>
    </row>
    <row r="43">
      <c r="A43" s="2" t="n"/>
      <c r="B43" s="3" t="n"/>
      <c r="C43" s="2" t="n"/>
      <c r="D43" s="3" t="n"/>
      <c r="E43" s="2" t="n"/>
      <c r="F43" s="3" t="n"/>
      <c r="G43" s="30" t="n"/>
      <c r="H43" s="30" t="n"/>
      <c r="I43" s="30" t="n"/>
      <c r="J43" s="10">
        <f>IF(A43="","",IF(OR(H43="",I43=""),"",IFERROR(MAX(1,I43-H43+1),0)))</f>
        <v/>
      </c>
      <c r="K43" s="31" t="n"/>
      <c r="L43" s="31" t="n"/>
      <c r="M43" s="34">
        <f>IF(A43="","",IFERROR(K43+L43,0))</f>
        <v/>
      </c>
      <c r="N43" s="2" t="n"/>
      <c r="O43" s="35">
        <f>IF(A43="","",IFERROR(VLOOKUP(N43,'Hinweise'!$A$20:$B$23,2,FALSE),0))</f>
        <v/>
      </c>
      <c r="P43" s="2" t="n"/>
      <c r="Q43" s="34">
        <f>IF(A43="","",IFERROR(IF(P43="Gesamtmiete",M43,K43)*O43*J43/30,0))</f>
        <v/>
      </c>
      <c r="R43" s="13">
        <f>IF(A43="","",IF(Q43&gt;0,"Ja","Nein"))</f>
        <v/>
      </c>
      <c r="S43" s="13">
        <f>IF(A43="","",IF(H43="","",IF(I43&lt;&gt;"","Erledigt",IF(TODAY()-H43&gt;3,"Prüfung erforderlich","Offen"))))</f>
        <v/>
      </c>
      <c r="T43" s="3" t="n"/>
      <c r="U43" s="30" t="n"/>
    </row>
    <row r="44">
      <c r="A44" s="2" t="n"/>
      <c r="B44" s="3" t="n"/>
      <c r="C44" s="2" t="n"/>
      <c r="D44" s="3" t="n"/>
      <c r="E44" s="2" t="n"/>
      <c r="F44" s="3" t="n"/>
      <c r="G44" s="30" t="n"/>
      <c r="H44" s="30" t="n"/>
      <c r="I44" s="30" t="n"/>
      <c r="J44" s="5">
        <f>IF(A44="","",IF(OR(H44="",I44=""),"",IFERROR(MAX(1,I44-H44+1),0)))</f>
        <v/>
      </c>
      <c r="K44" s="31" t="n"/>
      <c r="L44" s="31" t="n"/>
      <c r="M44" s="32">
        <f>IF(A44="","",IFERROR(K44+L44,0))</f>
        <v/>
      </c>
      <c r="N44" s="2" t="n"/>
      <c r="O44" s="33">
        <f>IF(A44="","",IFERROR(VLOOKUP(N44,'Hinweise'!$A$20:$B$23,2,FALSE),0))</f>
        <v/>
      </c>
      <c r="P44" s="2" t="n"/>
      <c r="Q44" s="32">
        <f>IF(A44="","",IFERROR(IF(P44="Gesamtmiete",M44,K44)*O44*J44/30,0))</f>
        <v/>
      </c>
      <c r="R44" s="9">
        <f>IF(A44="","",IF(Q44&gt;0,"Ja","Nein"))</f>
        <v/>
      </c>
      <c r="S44" s="9">
        <f>IF(A44="","",IF(H44="","",IF(I44&lt;&gt;"","Erledigt",IF(TODAY()-H44&gt;3,"Prüfung erforderlich","Offen"))))</f>
        <v/>
      </c>
      <c r="T44" s="3" t="n"/>
      <c r="U44" s="30" t="n"/>
    </row>
    <row r="45">
      <c r="A45" s="2" t="n"/>
      <c r="B45" s="3" t="n"/>
      <c r="C45" s="2" t="n"/>
      <c r="D45" s="3" t="n"/>
      <c r="E45" s="2" t="n"/>
      <c r="F45" s="3" t="n"/>
      <c r="G45" s="30" t="n"/>
      <c r="H45" s="30" t="n"/>
      <c r="I45" s="30" t="n"/>
      <c r="J45" s="10">
        <f>IF(A45="","",IF(OR(H45="",I45=""),"",IFERROR(MAX(1,I45-H45+1),0)))</f>
        <v/>
      </c>
      <c r="K45" s="31" t="n"/>
      <c r="L45" s="31" t="n"/>
      <c r="M45" s="34">
        <f>IF(A45="","",IFERROR(K45+L45,0))</f>
        <v/>
      </c>
      <c r="N45" s="2" t="n"/>
      <c r="O45" s="35">
        <f>IF(A45="","",IFERROR(VLOOKUP(N45,'Hinweise'!$A$20:$B$23,2,FALSE),0))</f>
        <v/>
      </c>
      <c r="P45" s="2" t="n"/>
      <c r="Q45" s="34">
        <f>IF(A45="","",IFERROR(IF(P45="Gesamtmiete",M45,K45)*O45*J45/30,0))</f>
        <v/>
      </c>
      <c r="R45" s="13">
        <f>IF(A45="","",IF(Q45&gt;0,"Ja","Nein"))</f>
        <v/>
      </c>
      <c r="S45" s="13">
        <f>IF(A45="","",IF(H45="","",IF(I45&lt;&gt;"","Erledigt",IF(TODAY()-H45&gt;3,"Prüfung erforderlich","Offen"))))</f>
        <v/>
      </c>
      <c r="T45" s="3" t="n"/>
      <c r="U45" s="30" t="n"/>
    </row>
    <row r="46">
      <c r="A46" s="2" t="n"/>
      <c r="B46" s="3" t="n"/>
      <c r="C46" s="2" t="n"/>
      <c r="D46" s="3" t="n"/>
      <c r="E46" s="2" t="n"/>
      <c r="F46" s="3" t="n"/>
      <c r="G46" s="30" t="n"/>
      <c r="H46" s="30" t="n"/>
      <c r="I46" s="30" t="n"/>
      <c r="J46" s="5">
        <f>IF(A46="","",IF(OR(H46="",I46=""),"",IFERROR(MAX(1,I46-H46+1),0)))</f>
        <v/>
      </c>
      <c r="K46" s="31" t="n"/>
      <c r="L46" s="31" t="n"/>
      <c r="M46" s="32">
        <f>IF(A46="","",IFERROR(K46+L46,0))</f>
        <v/>
      </c>
      <c r="N46" s="2" t="n"/>
      <c r="O46" s="33">
        <f>IF(A46="","",IFERROR(VLOOKUP(N46,'Hinweise'!$A$20:$B$23,2,FALSE),0))</f>
        <v/>
      </c>
      <c r="P46" s="2" t="n"/>
      <c r="Q46" s="32">
        <f>IF(A46="","",IFERROR(IF(P46="Gesamtmiete",M46,K46)*O46*J46/30,0))</f>
        <v/>
      </c>
      <c r="R46" s="9">
        <f>IF(A46="","",IF(Q46&gt;0,"Ja","Nein"))</f>
        <v/>
      </c>
      <c r="S46" s="9">
        <f>IF(A46="","",IF(H46="","",IF(I46&lt;&gt;"","Erledigt",IF(TODAY()-H46&gt;3,"Prüfung erforderlich","Offen"))))</f>
        <v/>
      </c>
      <c r="T46" s="3" t="n"/>
      <c r="U46" s="30" t="n"/>
    </row>
    <row r="47">
      <c r="A47" s="2" t="n"/>
      <c r="B47" s="3" t="n"/>
      <c r="C47" s="2" t="n"/>
      <c r="D47" s="3" t="n"/>
      <c r="E47" s="2" t="n"/>
      <c r="F47" s="3" t="n"/>
      <c r="G47" s="30" t="n"/>
      <c r="H47" s="30" t="n"/>
      <c r="I47" s="30" t="n"/>
      <c r="J47" s="10">
        <f>IF(A47="","",IF(OR(H47="",I47=""),"",IFERROR(MAX(1,I47-H47+1),0)))</f>
        <v/>
      </c>
      <c r="K47" s="31" t="n"/>
      <c r="L47" s="31" t="n"/>
      <c r="M47" s="34">
        <f>IF(A47="","",IFERROR(K47+L47,0))</f>
        <v/>
      </c>
      <c r="N47" s="2" t="n"/>
      <c r="O47" s="35">
        <f>IF(A47="","",IFERROR(VLOOKUP(N47,'Hinweise'!$A$20:$B$23,2,FALSE),0))</f>
        <v/>
      </c>
      <c r="P47" s="2" t="n"/>
      <c r="Q47" s="34">
        <f>IF(A47="","",IFERROR(IF(P47="Gesamtmiete",M47,K47)*O47*J47/30,0))</f>
        <v/>
      </c>
      <c r="R47" s="13">
        <f>IF(A47="","",IF(Q47&gt;0,"Ja","Nein"))</f>
        <v/>
      </c>
      <c r="S47" s="13">
        <f>IF(A47="","",IF(H47="","",IF(I47&lt;&gt;"","Erledigt",IF(TODAY()-H47&gt;3,"Prüfung erforderlich","Offen"))))</f>
        <v/>
      </c>
      <c r="T47" s="3" t="n"/>
      <c r="U47" s="30" t="n"/>
    </row>
    <row r="48">
      <c r="A48" s="2" t="n"/>
      <c r="B48" s="3" t="n"/>
      <c r="C48" s="2" t="n"/>
      <c r="D48" s="3" t="n"/>
      <c r="E48" s="2" t="n"/>
      <c r="F48" s="3" t="n"/>
      <c r="G48" s="30" t="n"/>
      <c r="H48" s="30" t="n"/>
      <c r="I48" s="30" t="n"/>
      <c r="J48" s="5">
        <f>IF(A48="","",IF(OR(H48="",I48=""),"",IFERROR(MAX(1,I48-H48+1),0)))</f>
        <v/>
      </c>
      <c r="K48" s="31" t="n"/>
      <c r="L48" s="31" t="n"/>
      <c r="M48" s="32">
        <f>IF(A48="","",IFERROR(K48+L48,0))</f>
        <v/>
      </c>
      <c r="N48" s="2" t="n"/>
      <c r="O48" s="33">
        <f>IF(A48="","",IFERROR(VLOOKUP(N48,'Hinweise'!$A$20:$B$23,2,FALSE),0))</f>
        <v/>
      </c>
      <c r="P48" s="2" t="n"/>
      <c r="Q48" s="32">
        <f>IF(A48="","",IFERROR(IF(P48="Gesamtmiete",M48,K48)*O48*J48/30,0))</f>
        <v/>
      </c>
      <c r="R48" s="9">
        <f>IF(A48="","",IF(Q48&gt;0,"Ja","Nein"))</f>
        <v/>
      </c>
      <c r="S48" s="9">
        <f>IF(A48="","",IF(H48="","",IF(I48&lt;&gt;"","Erledigt",IF(TODAY()-H48&gt;3,"Prüfung erforderlich","Offen"))))</f>
        <v/>
      </c>
      <c r="T48" s="3" t="n"/>
      <c r="U48" s="30" t="n"/>
    </row>
    <row r="49">
      <c r="A49" s="2" t="n"/>
      <c r="B49" s="3" t="n"/>
      <c r="C49" s="2" t="n"/>
      <c r="D49" s="3" t="n"/>
      <c r="E49" s="2" t="n"/>
      <c r="F49" s="3" t="n"/>
      <c r="G49" s="30" t="n"/>
      <c r="H49" s="30" t="n"/>
      <c r="I49" s="30" t="n"/>
      <c r="J49" s="10">
        <f>IF(A49="","",IF(OR(H49="",I49=""),"",IFERROR(MAX(1,I49-H49+1),0)))</f>
        <v/>
      </c>
      <c r="K49" s="31" t="n"/>
      <c r="L49" s="31" t="n"/>
      <c r="M49" s="34">
        <f>IF(A49="","",IFERROR(K49+L49,0))</f>
        <v/>
      </c>
      <c r="N49" s="2" t="n"/>
      <c r="O49" s="35">
        <f>IF(A49="","",IFERROR(VLOOKUP(N49,'Hinweise'!$A$20:$B$23,2,FALSE),0))</f>
        <v/>
      </c>
      <c r="P49" s="2" t="n"/>
      <c r="Q49" s="34">
        <f>IF(A49="","",IFERROR(IF(P49="Gesamtmiete",M49,K49)*O49*J49/30,0))</f>
        <v/>
      </c>
      <c r="R49" s="13">
        <f>IF(A49="","",IF(Q49&gt;0,"Ja","Nein"))</f>
        <v/>
      </c>
      <c r="S49" s="13">
        <f>IF(A49="","",IF(H49="","",IF(I49&lt;&gt;"","Erledigt",IF(TODAY()-H49&gt;3,"Prüfung erforderlich","Offen"))))</f>
        <v/>
      </c>
      <c r="T49" s="3" t="n"/>
      <c r="U49" s="30" t="n"/>
    </row>
    <row r="50">
      <c r="A50" s="2" t="n"/>
      <c r="B50" s="3" t="n"/>
      <c r="C50" s="2" t="n"/>
      <c r="D50" s="3" t="n"/>
      <c r="E50" s="2" t="n"/>
      <c r="F50" s="3" t="n"/>
      <c r="G50" s="30" t="n"/>
      <c r="H50" s="30" t="n"/>
      <c r="I50" s="30" t="n"/>
      <c r="J50" s="5">
        <f>IF(A50="","",IF(OR(H50="",I50=""),"",IFERROR(MAX(1,I50-H50+1),0)))</f>
        <v/>
      </c>
      <c r="K50" s="31" t="n"/>
      <c r="L50" s="31" t="n"/>
      <c r="M50" s="32">
        <f>IF(A50="","",IFERROR(K50+L50,0))</f>
        <v/>
      </c>
      <c r="N50" s="2" t="n"/>
      <c r="O50" s="33">
        <f>IF(A50="","",IFERROR(VLOOKUP(N50,'Hinweise'!$A$20:$B$23,2,FALSE),0))</f>
        <v/>
      </c>
      <c r="P50" s="2" t="n"/>
      <c r="Q50" s="32">
        <f>IF(A50="","",IFERROR(IF(P50="Gesamtmiete",M50,K50)*O50*J50/30,0))</f>
        <v/>
      </c>
      <c r="R50" s="9">
        <f>IF(A50="","",IF(Q50&gt;0,"Ja","Nein"))</f>
        <v/>
      </c>
      <c r="S50" s="9">
        <f>IF(A50="","",IF(H50="","",IF(I50&lt;&gt;"","Erledigt",IF(TODAY()-H50&gt;3,"Prüfung erforderlich","Offen"))))</f>
        <v/>
      </c>
      <c r="T50" s="3" t="n"/>
      <c r="U50" s="30" t="n"/>
    </row>
    <row r="51">
      <c r="A51" s="2" t="n"/>
      <c r="B51" s="3" t="n"/>
      <c r="C51" s="2" t="n"/>
      <c r="D51" s="3" t="n"/>
      <c r="E51" s="2" t="n"/>
      <c r="F51" s="3" t="n"/>
      <c r="G51" s="30" t="n"/>
      <c r="H51" s="30" t="n"/>
      <c r="I51" s="30" t="n"/>
      <c r="J51" s="10">
        <f>IF(A51="","",IF(OR(H51="",I51=""),"",IFERROR(MAX(1,I51-H51+1),0)))</f>
        <v/>
      </c>
      <c r="K51" s="31" t="n"/>
      <c r="L51" s="31" t="n"/>
      <c r="M51" s="34">
        <f>IF(A51="","",IFERROR(K51+L51,0))</f>
        <v/>
      </c>
      <c r="N51" s="2" t="n"/>
      <c r="O51" s="35">
        <f>IF(A51="","",IFERROR(VLOOKUP(N51,'Hinweise'!$A$20:$B$23,2,FALSE),0))</f>
        <v/>
      </c>
      <c r="P51" s="2" t="n"/>
      <c r="Q51" s="34">
        <f>IF(A51="","",IFERROR(IF(P51="Gesamtmiete",M51,K51)*O51*J51/30,0))</f>
        <v/>
      </c>
      <c r="R51" s="13">
        <f>IF(A51="","",IF(Q51&gt;0,"Ja","Nein"))</f>
        <v/>
      </c>
      <c r="S51" s="13">
        <f>IF(A51="","",IF(H51="","",IF(I51&lt;&gt;"","Erledigt",IF(TODAY()-H51&gt;3,"Prüfung erforderlich","Offen"))))</f>
        <v/>
      </c>
      <c r="T51" s="3" t="n"/>
      <c r="U51" s="30" t="n"/>
    </row>
    <row r="52">
      <c r="A52" s="2" t="n"/>
      <c r="B52" s="3" t="n"/>
      <c r="C52" s="2" t="n"/>
      <c r="D52" s="3" t="n"/>
      <c r="E52" s="2" t="n"/>
      <c r="F52" s="3" t="n"/>
      <c r="G52" s="30" t="n"/>
      <c r="H52" s="30" t="n"/>
      <c r="I52" s="30" t="n"/>
      <c r="J52" s="5">
        <f>IF(A52="","",IF(OR(H52="",I52=""),"",IFERROR(MAX(1,I52-H52+1),0)))</f>
        <v/>
      </c>
      <c r="K52" s="31" t="n"/>
      <c r="L52" s="31" t="n"/>
      <c r="M52" s="32">
        <f>IF(A52="","",IFERROR(K52+L52,0))</f>
        <v/>
      </c>
      <c r="N52" s="2" t="n"/>
      <c r="O52" s="33">
        <f>IF(A52="","",IFERROR(VLOOKUP(N52,'Hinweise'!$A$20:$B$23,2,FALSE),0))</f>
        <v/>
      </c>
      <c r="P52" s="2" t="n"/>
      <c r="Q52" s="32">
        <f>IF(A52="","",IFERROR(IF(P52="Gesamtmiete",M52,K52)*O52*J52/30,0))</f>
        <v/>
      </c>
      <c r="R52" s="9">
        <f>IF(A52="","",IF(Q52&gt;0,"Ja","Nein"))</f>
        <v/>
      </c>
      <c r="S52" s="9">
        <f>IF(A52="","",IF(H52="","",IF(I52&lt;&gt;"","Erledigt",IF(TODAY()-H52&gt;3,"Prüfung erforderlich","Offen"))))</f>
        <v/>
      </c>
      <c r="T52" s="3" t="n"/>
      <c r="U52" s="30" t="n"/>
    </row>
    <row r="53">
      <c r="A53" s="2" t="n"/>
      <c r="B53" s="3" t="n"/>
      <c r="C53" s="2" t="n"/>
      <c r="D53" s="3" t="n"/>
      <c r="E53" s="2" t="n"/>
      <c r="F53" s="3" t="n"/>
      <c r="G53" s="30" t="n"/>
      <c r="H53" s="30" t="n"/>
      <c r="I53" s="30" t="n"/>
      <c r="J53" s="10">
        <f>IF(A53="","",IF(OR(H53="",I53=""),"",IFERROR(MAX(1,I53-H53+1),0)))</f>
        <v/>
      </c>
      <c r="K53" s="31" t="n"/>
      <c r="L53" s="31" t="n"/>
      <c r="M53" s="34">
        <f>IF(A53="","",IFERROR(K53+L53,0))</f>
        <v/>
      </c>
      <c r="N53" s="2" t="n"/>
      <c r="O53" s="35">
        <f>IF(A53="","",IFERROR(VLOOKUP(N53,'Hinweise'!$A$20:$B$23,2,FALSE),0))</f>
        <v/>
      </c>
      <c r="P53" s="2" t="n"/>
      <c r="Q53" s="34">
        <f>IF(A53="","",IFERROR(IF(P53="Gesamtmiete",M53,K53)*O53*J53/30,0))</f>
        <v/>
      </c>
      <c r="R53" s="13">
        <f>IF(A53="","",IF(Q53&gt;0,"Ja","Nein"))</f>
        <v/>
      </c>
      <c r="S53" s="13">
        <f>IF(A53="","",IF(H53="","",IF(I53&lt;&gt;"","Erledigt",IF(TODAY()-H53&gt;3,"Prüfung erforderlich","Offen"))))</f>
        <v/>
      </c>
      <c r="T53" s="3" t="n"/>
      <c r="U53" s="30" t="n"/>
    </row>
    <row r="54">
      <c r="A54" s="2" t="n"/>
      <c r="B54" s="3" t="n"/>
      <c r="C54" s="2" t="n"/>
      <c r="D54" s="3" t="n"/>
      <c r="E54" s="2" t="n"/>
      <c r="F54" s="3" t="n"/>
      <c r="G54" s="30" t="n"/>
      <c r="H54" s="30" t="n"/>
      <c r="I54" s="30" t="n"/>
      <c r="J54" s="5">
        <f>IF(A54="","",IF(OR(H54="",I54=""),"",IFERROR(MAX(1,I54-H54+1),0)))</f>
        <v/>
      </c>
      <c r="K54" s="31" t="n"/>
      <c r="L54" s="31" t="n"/>
      <c r="M54" s="32">
        <f>IF(A54="","",IFERROR(K54+L54,0))</f>
        <v/>
      </c>
      <c r="N54" s="2" t="n"/>
      <c r="O54" s="33">
        <f>IF(A54="","",IFERROR(VLOOKUP(N54,'Hinweise'!$A$20:$B$23,2,FALSE),0))</f>
        <v/>
      </c>
      <c r="P54" s="2" t="n"/>
      <c r="Q54" s="32">
        <f>IF(A54="","",IFERROR(IF(P54="Gesamtmiete",M54,K54)*O54*J54/30,0))</f>
        <v/>
      </c>
      <c r="R54" s="9">
        <f>IF(A54="","",IF(Q54&gt;0,"Ja","Nein"))</f>
        <v/>
      </c>
      <c r="S54" s="9">
        <f>IF(A54="","",IF(H54="","",IF(I54&lt;&gt;"","Erledigt",IF(TODAY()-H54&gt;3,"Prüfung erforderlich","Offen"))))</f>
        <v/>
      </c>
      <c r="T54" s="3" t="n"/>
      <c r="U54" s="30" t="n"/>
    </row>
    <row r="55">
      <c r="A55" s="2" t="n"/>
      <c r="B55" s="3" t="n"/>
      <c r="C55" s="2" t="n"/>
      <c r="D55" s="3" t="n"/>
      <c r="E55" s="2" t="n"/>
      <c r="F55" s="3" t="n"/>
      <c r="G55" s="30" t="n"/>
      <c r="H55" s="30" t="n"/>
      <c r="I55" s="30" t="n"/>
      <c r="J55" s="10">
        <f>IF(A55="","",IF(OR(H55="",I55=""),"",IFERROR(MAX(1,I55-H55+1),0)))</f>
        <v/>
      </c>
      <c r="K55" s="31" t="n"/>
      <c r="L55" s="31" t="n"/>
      <c r="M55" s="34">
        <f>IF(A55="","",IFERROR(K55+L55,0))</f>
        <v/>
      </c>
      <c r="N55" s="2" t="n"/>
      <c r="O55" s="35">
        <f>IF(A55="","",IFERROR(VLOOKUP(N55,'Hinweise'!$A$20:$B$23,2,FALSE),0))</f>
        <v/>
      </c>
      <c r="P55" s="2" t="n"/>
      <c r="Q55" s="34">
        <f>IF(A55="","",IFERROR(IF(P55="Gesamtmiete",M55,K55)*O55*J55/30,0))</f>
        <v/>
      </c>
      <c r="R55" s="13">
        <f>IF(A55="","",IF(Q55&gt;0,"Ja","Nein"))</f>
        <v/>
      </c>
      <c r="S55" s="13">
        <f>IF(A55="","",IF(H55="","",IF(I55&lt;&gt;"","Erledigt",IF(TODAY()-H55&gt;3,"Prüfung erforderlich","Offen"))))</f>
        <v/>
      </c>
      <c r="T55" s="3" t="n"/>
      <c r="U55" s="30" t="n"/>
    </row>
    <row r="56">
      <c r="A56" s="2" t="n"/>
      <c r="B56" s="3" t="n"/>
      <c r="C56" s="2" t="n"/>
      <c r="D56" s="3" t="n"/>
      <c r="E56" s="2" t="n"/>
      <c r="F56" s="3" t="n"/>
      <c r="G56" s="30" t="n"/>
      <c r="H56" s="30" t="n"/>
      <c r="I56" s="30" t="n"/>
      <c r="J56" s="5">
        <f>IF(A56="","",IF(OR(H56="",I56=""),"",IFERROR(MAX(1,I56-H56+1),0)))</f>
        <v/>
      </c>
      <c r="K56" s="31" t="n"/>
      <c r="L56" s="31" t="n"/>
      <c r="M56" s="32">
        <f>IF(A56="","",IFERROR(K56+L56,0))</f>
        <v/>
      </c>
      <c r="N56" s="2" t="n"/>
      <c r="O56" s="33">
        <f>IF(A56="","",IFERROR(VLOOKUP(N56,'Hinweise'!$A$20:$B$23,2,FALSE),0))</f>
        <v/>
      </c>
      <c r="P56" s="2" t="n"/>
      <c r="Q56" s="32">
        <f>IF(A56="","",IFERROR(IF(P56="Gesamtmiete",M56,K56)*O56*J56/30,0))</f>
        <v/>
      </c>
      <c r="R56" s="9">
        <f>IF(A56="","",IF(Q56&gt;0,"Ja","Nein"))</f>
        <v/>
      </c>
      <c r="S56" s="9">
        <f>IF(A56="","",IF(H56="","",IF(I56&lt;&gt;"","Erledigt",IF(TODAY()-H56&gt;3,"Prüfung erforderlich","Offen"))))</f>
        <v/>
      </c>
      <c r="T56" s="3" t="n"/>
      <c r="U56" s="30" t="n"/>
    </row>
    <row r="57">
      <c r="A57" s="2" t="n"/>
      <c r="B57" s="3" t="n"/>
      <c r="C57" s="2" t="n"/>
      <c r="D57" s="3" t="n"/>
      <c r="E57" s="2" t="n"/>
      <c r="F57" s="3" t="n"/>
      <c r="G57" s="30" t="n"/>
      <c r="H57" s="30" t="n"/>
      <c r="I57" s="30" t="n"/>
      <c r="J57" s="10">
        <f>IF(A57="","",IF(OR(H57="",I57=""),"",IFERROR(MAX(1,I57-H57+1),0)))</f>
        <v/>
      </c>
      <c r="K57" s="31" t="n"/>
      <c r="L57" s="31" t="n"/>
      <c r="M57" s="34">
        <f>IF(A57="","",IFERROR(K57+L57,0))</f>
        <v/>
      </c>
      <c r="N57" s="2" t="n"/>
      <c r="O57" s="35">
        <f>IF(A57="","",IFERROR(VLOOKUP(N57,'Hinweise'!$A$20:$B$23,2,FALSE),0))</f>
        <v/>
      </c>
      <c r="P57" s="2" t="n"/>
      <c r="Q57" s="34">
        <f>IF(A57="","",IFERROR(IF(P57="Gesamtmiete",M57,K57)*O57*J57/30,0))</f>
        <v/>
      </c>
      <c r="R57" s="13">
        <f>IF(A57="","",IF(Q57&gt;0,"Ja","Nein"))</f>
        <v/>
      </c>
      <c r="S57" s="13">
        <f>IF(A57="","",IF(H57="","",IF(I57&lt;&gt;"","Erledigt",IF(TODAY()-H57&gt;3,"Prüfung erforderlich","Offen"))))</f>
        <v/>
      </c>
      <c r="T57" s="3" t="n"/>
      <c r="U57" s="30" t="n"/>
    </row>
    <row r="58">
      <c r="A58" s="2" t="n"/>
      <c r="B58" s="3" t="n"/>
      <c r="C58" s="2" t="n"/>
      <c r="D58" s="3" t="n"/>
      <c r="E58" s="2" t="n"/>
      <c r="F58" s="3" t="n"/>
      <c r="G58" s="30" t="n"/>
      <c r="H58" s="30" t="n"/>
      <c r="I58" s="30" t="n"/>
      <c r="J58" s="5">
        <f>IF(A58="","",IF(OR(H58="",I58=""),"",IFERROR(MAX(1,I58-H58+1),0)))</f>
        <v/>
      </c>
      <c r="K58" s="31" t="n"/>
      <c r="L58" s="31" t="n"/>
      <c r="M58" s="32">
        <f>IF(A58="","",IFERROR(K58+L58,0))</f>
        <v/>
      </c>
      <c r="N58" s="2" t="n"/>
      <c r="O58" s="33">
        <f>IF(A58="","",IFERROR(VLOOKUP(N58,'Hinweise'!$A$20:$B$23,2,FALSE),0))</f>
        <v/>
      </c>
      <c r="P58" s="2" t="n"/>
      <c r="Q58" s="32">
        <f>IF(A58="","",IFERROR(IF(P58="Gesamtmiete",M58,K58)*O58*J58/30,0))</f>
        <v/>
      </c>
      <c r="R58" s="9">
        <f>IF(A58="","",IF(Q58&gt;0,"Ja","Nein"))</f>
        <v/>
      </c>
      <c r="S58" s="9">
        <f>IF(A58="","",IF(H58="","",IF(I58&lt;&gt;"","Erledigt",IF(TODAY()-H58&gt;3,"Prüfung erforderlich","Offen"))))</f>
        <v/>
      </c>
      <c r="T58" s="3" t="n"/>
      <c r="U58" s="30" t="n"/>
    </row>
    <row r="59">
      <c r="A59" s="2" t="n"/>
      <c r="B59" s="3" t="n"/>
      <c r="C59" s="2" t="n"/>
      <c r="D59" s="3" t="n"/>
      <c r="E59" s="2" t="n"/>
      <c r="F59" s="3" t="n"/>
      <c r="G59" s="30" t="n"/>
      <c r="H59" s="30" t="n"/>
      <c r="I59" s="30" t="n"/>
      <c r="J59" s="10">
        <f>IF(A59="","",IF(OR(H59="",I59=""),"",IFERROR(MAX(1,I59-H59+1),0)))</f>
        <v/>
      </c>
      <c r="K59" s="31" t="n"/>
      <c r="L59" s="31" t="n"/>
      <c r="M59" s="34">
        <f>IF(A59="","",IFERROR(K59+L59,0))</f>
        <v/>
      </c>
      <c r="N59" s="2" t="n"/>
      <c r="O59" s="35">
        <f>IF(A59="","",IFERROR(VLOOKUP(N59,'Hinweise'!$A$20:$B$23,2,FALSE),0))</f>
        <v/>
      </c>
      <c r="P59" s="2" t="n"/>
      <c r="Q59" s="34">
        <f>IF(A59="","",IFERROR(IF(P59="Gesamtmiete",M59,K59)*O59*J59/30,0))</f>
        <v/>
      </c>
      <c r="R59" s="13">
        <f>IF(A59="","",IF(Q59&gt;0,"Ja","Nein"))</f>
        <v/>
      </c>
      <c r="S59" s="13">
        <f>IF(A59="","",IF(H59="","",IF(I59&lt;&gt;"","Erledigt",IF(TODAY()-H59&gt;3,"Prüfung erforderlich","Offen"))))</f>
        <v/>
      </c>
      <c r="T59" s="3" t="n"/>
      <c r="U59" s="30" t="n"/>
    </row>
    <row r="60">
      <c r="A60" s="2" t="n"/>
      <c r="B60" s="3" t="n"/>
      <c r="C60" s="2" t="n"/>
      <c r="D60" s="3" t="n"/>
      <c r="E60" s="2" t="n"/>
      <c r="F60" s="3" t="n"/>
      <c r="G60" s="30" t="n"/>
      <c r="H60" s="30" t="n"/>
      <c r="I60" s="30" t="n"/>
      <c r="J60" s="5">
        <f>IF(A60="","",IF(OR(H60="",I60=""),"",IFERROR(MAX(1,I60-H60+1),0)))</f>
        <v/>
      </c>
      <c r="K60" s="31" t="n"/>
      <c r="L60" s="31" t="n"/>
      <c r="M60" s="32">
        <f>IF(A60="","",IFERROR(K60+L60,0))</f>
        <v/>
      </c>
      <c r="N60" s="2" t="n"/>
      <c r="O60" s="33">
        <f>IF(A60="","",IFERROR(VLOOKUP(N60,'Hinweise'!$A$20:$B$23,2,FALSE),0))</f>
        <v/>
      </c>
      <c r="P60" s="2" t="n"/>
      <c r="Q60" s="32">
        <f>IF(A60="","",IFERROR(IF(P60="Gesamtmiete",M60,K60)*O60*J60/30,0))</f>
        <v/>
      </c>
      <c r="R60" s="9">
        <f>IF(A60="","",IF(Q60&gt;0,"Ja","Nein"))</f>
        <v/>
      </c>
      <c r="S60" s="9">
        <f>IF(A60="","",IF(H60="","",IF(I60&lt;&gt;"","Erledigt",IF(TODAY()-H60&gt;3,"Prüfung erforderlich","Offen"))))</f>
        <v/>
      </c>
      <c r="T60" s="3" t="n"/>
      <c r="U60" s="30" t="n"/>
    </row>
    <row r="61">
      <c r="A61" s="2" t="n"/>
      <c r="B61" s="3" t="n"/>
      <c r="C61" s="2" t="n"/>
      <c r="D61" s="3" t="n"/>
      <c r="E61" s="2" t="n"/>
      <c r="F61" s="3" t="n"/>
      <c r="G61" s="30" t="n"/>
      <c r="H61" s="30" t="n"/>
      <c r="I61" s="30" t="n"/>
      <c r="J61" s="10">
        <f>IF(A61="","",IF(OR(H61="",I61=""),"",IFERROR(MAX(1,I61-H61+1),0)))</f>
        <v/>
      </c>
      <c r="K61" s="31" t="n"/>
      <c r="L61" s="31" t="n"/>
      <c r="M61" s="34">
        <f>IF(A61="","",IFERROR(K61+L61,0))</f>
        <v/>
      </c>
      <c r="N61" s="2" t="n"/>
      <c r="O61" s="35">
        <f>IF(A61="","",IFERROR(VLOOKUP(N61,'Hinweise'!$A$20:$B$23,2,FALSE),0))</f>
        <v/>
      </c>
      <c r="P61" s="2" t="n"/>
      <c r="Q61" s="34">
        <f>IF(A61="","",IFERROR(IF(P61="Gesamtmiete",M61,K61)*O61*J61/30,0))</f>
        <v/>
      </c>
      <c r="R61" s="13">
        <f>IF(A61="","",IF(Q61&gt;0,"Ja","Nein"))</f>
        <v/>
      </c>
      <c r="S61" s="13">
        <f>IF(A61="","",IF(H61="","",IF(I61&lt;&gt;"","Erledigt",IF(TODAY()-H61&gt;3,"Prüfung erforderlich","Offen"))))</f>
        <v/>
      </c>
      <c r="T61" s="3" t="n"/>
      <c r="U61" s="30" t="n"/>
    </row>
    <row r="62">
      <c r="A62" s="2" t="n"/>
      <c r="B62" s="3" t="n"/>
      <c r="C62" s="2" t="n"/>
      <c r="D62" s="3" t="n"/>
      <c r="E62" s="2" t="n"/>
      <c r="F62" s="3" t="n"/>
      <c r="G62" s="30" t="n"/>
      <c r="H62" s="30" t="n"/>
      <c r="I62" s="30" t="n"/>
      <c r="J62" s="5">
        <f>IF(A62="","",IF(OR(H62="",I62=""),"",IFERROR(MAX(1,I62-H62+1),0)))</f>
        <v/>
      </c>
      <c r="K62" s="31" t="n"/>
      <c r="L62" s="31" t="n"/>
      <c r="M62" s="32">
        <f>IF(A62="","",IFERROR(K62+L62,0))</f>
        <v/>
      </c>
      <c r="N62" s="2" t="n"/>
      <c r="O62" s="33">
        <f>IF(A62="","",IFERROR(VLOOKUP(N62,'Hinweise'!$A$20:$B$23,2,FALSE),0))</f>
        <v/>
      </c>
      <c r="P62" s="2" t="n"/>
      <c r="Q62" s="32">
        <f>IF(A62="","",IFERROR(IF(P62="Gesamtmiete",M62,K62)*O62*J62/30,0))</f>
        <v/>
      </c>
      <c r="R62" s="9">
        <f>IF(A62="","",IF(Q62&gt;0,"Ja","Nein"))</f>
        <v/>
      </c>
      <c r="S62" s="9">
        <f>IF(A62="","",IF(H62="","",IF(I62&lt;&gt;"","Erledigt",IF(TODAY()-H62&gt;3,"Prüfung erforderlich","Offen"))))</f>
        <v/>
      </c>
      <c r="T62" s="3" t="n"/>
      <c r="U62" s="30" t="n"/>
    </row>
    <row r="63">
      <c r="A63" s="2" t="n"/>
      <c r="B63" s="3" t="n"/>
      <c r="C63" s="2" t="n"/>
      <c r="D63" s="3" t="n"/>
      <c r="E63" s="2" t="n"/>
      <c r="F63" s="3" t="n"/>
      <c r="G63" s="30" t="n"/>
      <c r="H63" s="30" t="n"/>
      <c r="I63" s="30" t="n"/>
      <c r="J63" s="10">
        <f>IF(A63="","",IF(OR(H63="",I63=""),"",IFERROR(MAX(1,I63-H63+1),0)))</f>
        <v/>
      </c>
      <c r="K63" s="31" t="n"/>
      <c r="L63" s="31" t="n"/>
      <c r="M63" s="34">
        <f>IF(A63="","",IFERROR(K63+L63,0))</f>
        <v/>
      </c>
      <c r="N63" s="2" t="n"/>
      <c r="O63" s="35">
        <f>IF(A63="","",IFERROR(VLOOKUP(N63,'Hinweise'!$A$20:$B$23,2,FALSE),0))</f>
        <v/>
      </c>
      <c r="P63" s="2" t="n"/>
      <c r="Q63" s="34">
        <f>IF(A63="","",IFERROR(IF(P63="Gesamtmiete",M63,K63)*O63*J63/30,0))</f>
        <v/>
      </c>
      <c r="R63" s="13">
        <f>IF(A63="","",IF(Q63&gt;0,"Ja","Nein"))</f>
        <v/>
      </c>
      <c r="S63" s="13">
        <f>IF(A63="","",IF(H63="","",IF(I63&lt;&gt;"","Erledigt",IF(TODAY()-H63&gt;3,"Prüfung erforderlich","Offen"))))</f>
        <v/>
      </c>
      <c r="T63" s="3" t="n"/>
      <c r="U63" s="30" t="n"/>
    </row>
    <row r="64">
      <c r="A64" s="2" t="n"/>
      <c r="B64" s="3" t="n"/>
      <c r="C64" s="2" t="n"/>
      <c r="D64" s="3" t="n"/>
      <c r="E64" s="2" t="n"/>
      <c r="F64" s="3" t="n"/>
      <c r="G64" s="30" t="n"/>
      <c r="H64" s="30" t="n"/>
      <c r="I64" s="30" t="n"/>
      <c r="J64" s="5">
        <f>IF(A64="","",IF(OR(H64="",I64=""),"",IFERROR(MAX(1,I64-H64+1),0)))</f>
        <v/>
      </c>
      <c r="K64" s="31" t="n"/>
      <c r="L64" s="31" t="n"/>
      <c r="M64" s="32">
        <f>IF(A64="","",IFERROR(K64+L64,0))</f>
        <v/>
      </c>
      <c r="N64" s="2" t="n"/>
      <c r="O64" s="33">
        <f>IF(A64="","",IFERROR(VLOOKUP(N64,'Hinweise'!$A$20:$B$23,2,FALSE),0))</f>
        <v/>
      </c>
      <c r="P64" s="2" t="n"/>
      <c r="Q64" s="32">
        <f>IF(A64="","",IFERROR(IF(P64="Gesamtmiete",M64,K64)*O64*J64/30,0))</f>
        <v/>
      </c>
      <c r="R64" s="9">
        <f>IF(A64="","",IF(Q64&gt;0,"Ja","Nein"))</f>
        <v/>
      </c>
      <c r="S64" s="9">
        <f>IF(A64="","",IF(H64="","",IF(I64&lt;&gt;"","Erledigt",IF(TODAY()-H64&gt;3,"Prüfung erforderlich","Offen"))))</f>
        <v/>
      </c>
      <c r="T64" s="3" t="n"/>
      <c r="U64" s="30" t="n"/>
    </row>
    <row r="65">
      <c r="A65" s="2" t="n"/>
      <c r="B65" s="3" t="n"/>
      <c r="C65" s="2" t="n"/>
      <c r="D65" s="3" t="n"/>
      <c r="E65" s="2" t="n"/>
      <c r="F65" s="3" t="n"/>
      <c r="G65" s="30" t="n"/>
      <c r="H65" s="30" t="n"/>
      <c r="I65" s="30" t="n"/>
      <c r="J65" s="10">
        <f>IF(A65="","",IF(OR(H65="",I65=""),"",IFERROR(MAX(1,I65-H65+1),0)))</f>
        <v/>
      </c>
      <c r="K65" s="31" t="n"/>
      <c r="L65" s="31" t="n"/>
      <c r="M65" s="34">
        <f>IF(A65="","",IFERROR(K65+L65,0))</f>
        <v/>
      </c>
      <c r="N65" s="2" t="n"/>
      <c r="O65" s="35">
        <f>IF(A65="","",IFERROR(VLOOKUP(N65,'Hinweise'!$A$20:$B$23,2,FALSE),0))</f>
        <v/>
      </c>
      <c r="P65" s="2" t="n"/>
      <c r="Q65" s="34">
        <f>IF(A65="","",IFERROR(IF(P65="Gesamtmiete",M65,K65)*O65*J65/30,0))</f>
        <v/>
      </c>
      <c r="R65" s="13">
        <f>IF(A65="","",IF(Q65&gt;0,"Ja","Nein"))</f>
        <v/>
      </c>
      <c r="S65" s="13">
        <f>IF(A65="","",IF(H65="","",IF(I65&lt;&gt;"","Erledigt",IF(TODAY()-H65&gt;3,"Prüfung erforderlich","Offen"))))</f>
        <v/>
      </c>
      <c r="T65" s="3" t="n"/>
      <c r="U65" s="30" t="n"/>
    </row>
    <row r="66">
      <c r="A66" s="2" t="n"/>
      <c r="B66" s="3" t="n"/>
      <c r="C66" s="2" t="n"/>
      <c r="D66" s="3" t="n"/>
      <c r="E66" s="2" t="n"/>
      <c r="F66" s="3" t="n"/>
      <c r="G66" s="30" t="n"/>
      <c r="H66" s="30" t="n"/>
      <c r="I66" s="30" t="n"/>
      <c r="J66" s="5">
        <f>IF(A66="","",IF(OR(H66="",I66=""),"",IFERROR(MAX(1,I66-H66+1),0)))</f>
        <v/>
      </c>
      <c r="K66" s="31" t="n"/>
      <c r="L66" s="31" t="n"/>
      <c r="M66" s="32">
        <f>IF(A66="","",IFERROR(K66+L66,0))</f>
        <v/>
      </c>
      <c r="N66" s="2" t="n"/>
      <c r="O66" s="33">
        <f>IF(A66="","",IFERROR(VLOOKUP(N66,'Hinweise'!$A$20:$B$23,2,FALSE),0))</f>
        <v/>
      </c>
      <c r="P66" s="2" t="n"/>
      <c r="Q66" s="32">
        <f>IF(A66="","",IFERROR(IF(P66="Gesamtmiete",M66,K66)*O66*J66/30,0))</f>
        <v/>
      </c>
      <c r="R66" s="9">
        <f>IF(A66="","",IF(Q66&gt;0,"Ja","Nein"))</f>
        <v/>
      </c>
      <c r="S66" s="9">
        <f>IF(A66="","",IF(H66="","",IF(I66&lt;&gt;"","Erledigt",IF(TODAY()-H66&gt;3,"Prüfung erforderlich","Offen"))))</f>
        <v/>
      </c>
      <c r="T66" s="3" t="n"/>
      <c r="U66" s="30" t="n"/>
    </row>
    <row r="67">
      <c r="A67" s="2" t="n"/>
      <c r="B67" s="3" t="n"/>
      <c r="C67" s="2" t="n"/>
      <c r="D67" s="3" t="n"/>
      <c r="E67" s="2" t="n"/>
      <c r="F67" s="3" t="n"/>
      <c r="G67" s="30" t="n"/>
      <c r="H67" s="30" t="n"/>
      <c r="I67" s="30" t="n"/>
      <c r="J67" s="10">
        <f>IF(A67="","",IF(OR(H67="",I67=""),"",IFERROR(MAX(1,I67-H67+1),0)))</f>
        <v/>
      </c>
      <c r="K67" s="31" t="n"/>
      <c r="L67" s="31" t="n"/>
      <c r="M67" s="34">
        <f>IF(A67="","",IFERROR(K67+L67,0))</f>
        <v/>
      </c>
      <c r="N67" s="2" t="n"/>
      <c r="O67" s="35">
        <f>IF(A67="","",IFERROR(VLOOKUP(N67,'Hinweise'!$A$20:$B$23,2,FALSE),0))</f>
        <v/>
      </c>
      <c r="P67" s="2" t="n"/>
      <c r="Q67" s="34">
        <f>IF(A67="","",IFERROR(IF(P67="Gesamtmiete",M67,K67)*O67*J67/30,0))</f>
        <v/>
      </c>
      <c r="R67" s="13">
        <f>IF(A67="","",IF(Q67&gt;0,"Ja","Nein"))</f>
        <v/>
      </c>
      <c r="S67" s="13">
        <f>IF(A67="","",IF(H67="","",IF(I67&lt;&gt;"","Erledigt",IF(TODAY()-H67&gt;3,"Prüfung erforderlich","Offen"))))</f>
        <v/>
      </c>
      <c r="T67" s="3" t="n"/>
      <c r="U67" s="30" t="n"/>
    </row>
    <row r="68">
      <c r="A68" s="2" t="n"/>
      <c r="B68" s="3" t="n"/>
      <c r="C68" s="2" t="n"/>
      <c r="D68" s="3" t="n"/>
      <c r="E68" s="2" t="n"/>
      <c r="F68" s="3" t="n"/>
      <c r="G68" s="30" t="n"/>
      <c r="H68" s="30" t="n"/>
      <c r="I68" s="30" t="n"/>
      <c r="J68" s="5">
        <f>IF(A68="","",IF(OR(H68="",I68=""),"",IFERROR(MAX(1,I68-H68+1),0)))</f>
        <v/>
      </c>
      <c r="K68" s="31" t="n"/>
      <c r="L68" s="31" t="n"/>
      <c r="M68" s="32">
        <f>IF(A68="","",IFERROR(K68+L68,0))</f>
        <v/>
      </c>
      <c r="N68" s="2" t="n"/>
      <c r="O68" s="33">
        <f>IF(A68="","",IFERROR(VLOOKUP(N68,'Hinweise'!$A$20:$B$23,2,FALSE),0))</f>
        <v/>
      </c>
      <c r="P68" s="2" t="n"/>
      <c r="Q68" s="32">
        <f>IF(A68="","",IFERROR(IF(P68="Gesamtmiete",M68,K68)*O68*J68/30,0))</f>
        <v/>
      </c>
      <c r="R68" s="9">
        <f>IF(A68="","",IF(Q68&gt;0,"Ja","Nein"))</f>
        <v/>
      </c>
      <c r="S68" s="9">
        <f>IF(A68="","",IF(H68="","",IF(I68&lt;&gt;"","Erledigt",IF(TODAY()-H68&gt;3,"Prüfung erforderlich","Offen"))))</f>
        <v/>
      </c>
      <c r="T68" s="3" t="n"/>
      <c r="U68" s="30" t="n"/>
    </row>
    <row r="69">
      <c r="A69" s="2" t="n"/>
      <c r="B69" s="3" t="n"/>
      <c r="C69" s="2" t="n"/>
      <c r="D69" s="3" t="n"/>
      <c r="E69" s="2" t="n"/>
      <c r="F69" s="3" t="n"/>
      <c r="G69" s="30" t="n"/>
      <c r="H69" s="30" t="n"/>
      <c r="I69" s="30" t="n"/>
      <c r="J69" s="10">
        <f>IF(A69="","",IF(OR(H69="",I69=""),"",IFERROR(MAX(1,I69-H69+1),0)))</f>
        <v/>
      </c>
      <c r="K69" s="31" t="n"/>
      <c r="L69" s="31" t="n"/>
      <c r="M69" s="34">
        <f>IF(A69="","",IFERROR(K69+L69,0))</f>
        <v/>
      </c>
      <c r="N69" s="2" t="n"/>
      <c r="O69" s="35">
        <f>IF(A69="","",IFERROR(VLOOKUP(N69,'Hinweise'!$A$20:$B$23,2,FALSE),0))</f>
        <v/>
      </c>
      <c r="P69" s="2" t="n"/>
      <c r="Q69" s="34">
        <f>IF(A69="","",IFERROR(IF(P69="Gesamtmiete",M69,K69)*O69*J69/30,0))</f>
        <v/>
      </c>
      <c r="R69" s="13">
        <f>IF(A69="","",IF(Q69&gt;0,"Ja","Nein"))</f>
        <v/>
      </c>
      <c r="S69" s="13">
        <f>IF(A69="","",IF(H69="","",IF(I69&lt;&gt;"","Erledigt",IF(TODAY()-H69&gt;3,"Prüfung erforderlich","Offen"))))</f>
        <v/>
      </c>
      <c r="T69" s="3" t="n"/>
      <c r="U69" s="30" t="n"/>
    </row>
    <row r="70">
      <c r="A70" s="2" t="n"/>
      <c r="B70" s="3" t="n"/>
      <c r="C70" s="2" t="n"/>
      <c r="D70" s="3" t="n"/>
      <c r="E70" s="2" t="n"/>
      <c r="F70" s="3" t="n"/>
      <c r="G70" s="30" t="n"/>
      <c r="H70" s="30" t="n"/>
      <c r="I70" s="30" t="n"/>
      <c r="J70" s="5">
        <f>IF(A70="","",IF(OR(H70="",I70=""),"",IFERROR(MAX(1,I70-H70+1),0)))</f>
        <v/>
      </c>
      <c r="K70" s="31" t="n"/>
      <c r="L70" s="31" t="n"/>
      <c r="M70" s="32">
        <f>IF(A70="","",IFERROR(K70+L70,0))</f>
        <v/>
      </c>
      <c r="N70" s="2" t="n"/>
      <c r="O70" s="33">
        <f>IF(A70="","",IFERROR(VLOOKUP(N70,'Hinweise'!$A$20:$B$23,2,FALSE),0))</f>
        <v/>
      </c>
      <c r="P70" s="2" t="n"/>
      <c r="Q70" s="32">
        <f>IF(A70="","",IFERROR(IF(P70="Gesamtmiete",M70,K70)*O70*J70/30,0))</f>
        <v/>
      </c>
      <c r="R70" s="9">
        <f>IF(A70="","",IF(Q70&gt;0,"Ja","Nein"))</f>
        <v/>
      </c>
      <c r="S70" s="9">
        <f>IF(A70="","",IF(H70="","",IF(I70&lt;&gt;"","Erledigt",IF(TODAY()-H70&gt;3,"Prüfung erforderlich","Offen"))))</f>
        <v/>
      </c>
      <c r="T70" s="3" t="n"/>
      <c r="U70" s="30" t="n"/>
    </row>
    <row r="71">
      <c r="A71" s="2" t="n"/>
      <c r="B71" s="3" t="n"/>
      <c r="C71" s="2" t="n"/>
      <c r="D71" s="3" t="n"/>
      <c r="E71" s="2" t="n"/>
      <c r="F71" s="3" t="n"/>
      <c r="G71" s="30" t="n"/>
      <c r="H71" s="30" t="n"/>
      <c r="I71" s="30" t="n"/>
      <c r="J71" s="10">
        <f>IF(A71="","",IF(OR(H71="",I71=""),"",IFERROR(MAX(1,I71-H71+1),0)))</f>
        <v/>
      </c>
      <c r="K71" s="31" t="n"/>
      <c r="L71" s="31" t="n"/>
      <c r="M71" s="34">
        <f>IF(A71="","",IFERROR(K71+L71,0))</f>
        <v/>
      </c>
      <c r="N71" s="2" t="n"/>
      <c r="O71" s="35">
        <f>IF(A71="","",IFERROR(VLOOKUP(N71,'Hinweise'!$A$20:$B$23,2,FALSE),0))</f>
        <v/>
      </c>
      <c r="P71" s="2" t="n"/>
      <c r="Q71" s="34">
        <f>IF(A71="","",IFERROR(IF(P71="Gesamtmiete",M71,K71)*O71*J71/30,0))</f>
        <v/>
      </c>
      <c r="R71" s="13">
        <f>IF(A71="","",IF(Q71&gt;0,"Ja","Nein"))</f>
        <v/>
      </c>
      <c r="S71" s="13">
        <f>IF(A71="","",IF(H71="","",IF(I71&lt;&gt;"","Erledigt",IF(TODAY()-H71&gt;3,"Prüfung erforderlich","Offen"))))</f>
        <v/>
      </c>
      <c r="T71" s="3" t="n"/>
      <c r="U71" s="30" t="n"/>
    </row>
    <row r="72">
      <c r="A72" s="2" t="n"/>
      <c r="B72" s="3" t="n"/>
      <c r="C72" s="2" t="n"/>
      <c r="D72" s="3" t="n"/>
      <c r="E72" s="2" t="n"/>
      <c r="F72" s="3" t="n"/>
      <c r="G72" s="30" t="n"/>
      <c r="H72" s="30" t="n"/>
      <c r="I72" s="30" t="n"/>
      <c r="J72" s="5">
        <f>IF(A72="","",IF(OR(H72="",I72=""),"",IFERROR(MAX(1,I72-H72+1),0)))</f>
        <v/>
      </c>
      <c r="K72" s="31" t="n"/>
      <c r="L72" s="31" t="n"/>
      <c r="M72" s="32">
        <f>IF(A72="","",IFERROR(K72+L72,0))</f>
        <v/>
      </c>
      <c r="N72" s="2" t="n"/>
      <c r="O72" s="33">
        <f>IF(A72="","",IFERROR(VLOOKUP(N72,'Hinweise'!$A$20:$B$23,2,FALSE),0))</f>
        <v/>
      </c>
      <c r="P72" s="2" t="n"/>
      <c r="Q72" s="32">
        <f>IF(A72="","",IFERROR(IF(P72="Gesamtmiete",M72,K72)*O72*J72/30,0))</f>
        <v/>
      </c>
      <c r="R72" s="9">
        <f>IF(A72="","",IF(Q72&gt;0,"Ja","Nein"))</f>
        <v/>
      </c>
      <c r="S72" s="9">
        <f>IF(A72="","",IF(H72="","",IF(I72&lt;&gt;"","Erledigt",IF(TODAY()-H72&gt;3,"Prüfung erforderlich","Offen"))))</f>
        <v/>
      </c>
      <c r="T72" s="3" t="n"/>
      <c r="U72" s="30" t="n"/>
    </row>
    <row r="73">
      <c r="A73" s="2" t="n"/>
      <c r="B73" s="3" t="n"/>
      <c r="C73" s="2" t="n"/>
      <c r="D73" s="3" t="n"/>
      <c r="E73" s="2" t="n"/>
      <c r="F73" s="3" t="n"/>
      <c r="G73" s="30" t="n"/>
      <c r="H73" s="30" t="n"/>
      <c r="I73" s="30" t="n"/>
      <c r="J73" s="10">
        <f>IF(A73="","",IF(OR(H73="",I73=""),"",IFERROR(MAX(1,I73-H73+1),0)))</f>
        <v/>
      </c>
      <c r="K73" s="31" t="n"/>
      <c r="L73" s="31" t="n"/>
      <c r="M73" s="34">
        <f>IF(A73="","",IFERROR(K73+L73,0))</f>
        <v/>
      </c>
      <c r="N73" s="2" t="n"/>
      <c r="O73" s="35">
        <f>IF(A73="","",IFERROR(VLOOKUP(N73,'Hinweise'!$A$20:$B$23,2,FALSE),0))</f>
        <v/>
      </c>
      <c r="P73" s="2" t="n"/>
      <c r="Q73" s="34">
        <f>IF(A73="","",IFERROR(IF(P73="Gesamtmiete",M73,K73)*O73*J73/30,0))</f>
        <v/>
      </c>
      <c r="R73" s="13">
        <f>IF(A73="","",IF(Q73&gt;0,"Ja","Nein"))</f>
        <v/>
      </c>
      <c r="S73" s="13">
        <f>IF(A73="","",IF(H73="","",IF(I73&lt;&gt;"","Erledigt",IF(TODAY()-H73&gt;3,"Prüfung erforderlich","Offen"))))</f>
        <v/>
      </c>
      <c r="T73" s="3" t="n"/>
      <c r="U73" s="30" t="n"/>
    </row>
    <row r="74">
      <c r="A74" s="2" t="n"/>
      <c r="B74" s="3" t="n"/>
      <c r="C74" s="2" t="n"/>
      <c r="D74" s="3" t="n"/>
      <c r="E74" s="2" t="n"/>
      <c r="F74" s="3" t="n"/>
      <c r="G74" s="30" t="n"/>
      <c r="H74" s="30" t="n"/>
      <c r="I74" s="30" t="n"/>
      <c r="J74" s="5">
        <f>IF(A74="","",IF(OR(H74="",I74=""),"",IFERROR(MAX(1,I74-H74+1),0)))</f>
        <v/>
      </c>
      <c r="K74" s="31" t="n"/>
      <c r="L74" s="31" t="n"/>
      <c r="M74" s="32">
        <f>IF(A74="","",IFERROR(K74+L74,0))</f>
        <v/>
      </c>
      <c r="N74" s="2" t="n"/>
      <c r="O74" s="33">
        <f>IF(A74="","",IFERROR(VLOOKUP(N74,'Hinweise'!$A$20:$B$23,2,FALSE),0))</f>
        <v/>
      </c>
      <c r="P74" s="2" t="n"/>
      <c r="Q74" s="32">
        <f>IF(A74="","",IFERROR(IF(P74="Gesamtmiete",M74,K74)*O74*J74/30,0))</f>
        <v/>
      </c>
      <c r="R74" s="9">
        <f>IF(A74="","",IF(Q74&gt;0,"Ja","Nein"))</f>
        <v/>
      </c>
      <c r="S74" s="9">
        <f>IF(A74="","",IF(H74="","",IF(I74&lt;&gt;"","Erledigt",IF(TODAY()-H74&gt;3,"Prüfung erforderlich","Offen"))))</f>
        <v/>
      </c>
      <c r="T74" s="3" t="n"/>
      <c r="U74" s="30" t="n"/>
    </row>
    <row r="75">
      <c r="A75" s="2" t="n"/>
      <c r="B75" s="3" t="n"/>
      <c r="C75" s="2" t="n"/>
      <c r="D75" s="3" t="n"/>
      <c r="E75" s="2" t="n"/>
      <c r="F75" s="3" t="n"/>
      <c r="G75" s="30" t="n"/>
      <c r="H75" s="30" t="n"/>
      <c r="I75" s="30" t="n"/>
      <c r="J75" s="10">
        <f>IF(A75="","",IF(OR(H75="",I75=""),"",IFERROR(MAX(1,I75-H75+1),0)))</f>
        <v/>
      </c>
      <c r="K75" s="31" t="n"/>
      <c r="L75" s="31" t="n"/>
      <c r="M75" s="34">
        <f>IF(A75="","",IFERROR(K75+L75,0))</f>
        <v/>
      </c>
      <c r="N75" s="2" t="n"/>
      <c r="O75" s="35">
        <f>IF(A75="","",IFERROR(VLOOKUP(N75,'Hinweise'!$A$20:$B$23,2,FALSE),0))</f>
        <v/>
      </c>
      <c r="P75" s="2" t="n"/>
      <c r="Q75" s="34">
        <f>IF(A75="","",IFERROR(IF(P75="Gesamtmiete",M75,K75)*O75*J75/30,0))</f>
        <v/>
      </c>
      <c r="R75" s="13">
        <f>IF(A75="","",IF(Q75&gt;0,"Ja","Nein"))</f>
        <v/>
      </c>
      <c r="S75" s="13">
        <f>IF(A75="","",IF(H75="","",IF(I75&lt;&gt;"","Erledigt",IF(TODAY()-H75&gt;3,"Prüfung erforderlich","Offen"))))</f>
        <v/>
      </c>
      <c r="T75" s="3" t="n"/>
      <c r="U75" s="30" t="n"/>
    </row>
    <row r="76">
      <c r="A76" s="2" t="n"/>
      <c r="B76" s="3" t="n"/>
      <c r="C76" s="2" t="n"/>
      <c r="D76" s="3" t="n"/>
      <c r="E76" s="2" t="n"/>
      <c r="F76" s="3" t="n"/>
      <c r="G76" s="30" t="n"/>
      <c r="H76" s="30" t="n"/>
      <c r="I76" s="30" t="n"/>
      <c r="J76" s="5">
        <f>IF(A76="","",IF(OR(H76="",I76=""),"",IFERROR(MAX(1,I76-H76+1),0)))</f>
        <v/>
      </c>
      <c r="K76" s="31" t="n"/>
      <c r="L76" s="31" t="n"/>
      <c r="M76" s="32">
        <f>IF(A76="","",IFERROR(K76+L76,0))</f>
        <v/>
      </c>
      <c r="N76" s="2" t="n"/>
      <c r="O76" s="33">
        <f>IF(A76="","",IFERROR(VLOOKUP(N76,'Hinweise'!$A$20:$B$23,2,FALSE),0))</f>
        <v/>
      </c>
      <c r="P76" s="2" t="n"/>
      <c r="Q76" s="32">
        <f>IF(A76="","",IFERROR(IF(P76="Gesamtmiete",M76,K76)*O76*J76/30,0))</f>
        <v/>
      </c>
      <c r="R76" s="9">
        <f>IF(A76="","",IF(Q76&gt;0,"Ja","Nein"))</f>
        <v/>
      </c>
      <c r="S76" s="9">
        <f>IF(A76="","",IF(H76="","",IF(I76&lt;&gt;"","Erledigt",IF(TODAY()-H76&gt;3,"Prüfung erforderlich","Offen"))))</f>
        <v/>
      </c>
      <c r="T76" s="3" t="n"/>
      <c r="U76" s="30" t="n"/>
    </row>
    <row r="77">
      <c r="A77" s="2" t="n"/>
      <c r="B77" s="3" t="n"/>
      <c r="C77" s="2" t="n"/>
      <c r="D77" s="3" t="n"/>
      <c r="E77" s="2" t="n"/>
      <c r="F77" s="3" t="n"/>
      <c r="G77" s="30" t="n"/>
      <c r="H77" s="30" t="n"/>
      <c r="I77" s="30" t="n"/>
      <c r="J77" s="10">
        <f>IF(A77="","",IF(OR(H77="",I77=""),"",IFERROR(MAX(1,I77-H77+1),0)))</f>
        <v/>
      </c>
      <c r="K77" s="31" t="n"/>
      <c r="L77" s="31" t="n"/>
      <c r="M77" s="34">
        <f>IF(A77="","",IFERROR(K77+L77,0))</f>
        <v/>
      </c>
      <c r="N77" s="2" t="n"/>
      <c r="O77" s="35">
        <f>IF(A77="","",IFERROR(VLOOKUP(N77,'Hinweise'!$A$20:$B$23,2,FALSE),0))</f>
        <v/>
      </c>
      <c r="P77" s="2" t="n"/>
      <c r="Q77" s="34">
        <f>IF(A77="","",IFERROR(IF(P77="Gesamtmiete",M77,K77)*O77*J77/30,0))</f>
        <v/>
      </c>
      <c r="R77" s="13">
        <f>IF(A77="","",IF(Q77&gt;0,"Ja","Nein"))</f>
        <v/>
      </c>
      <c r="S77" s="13">
        <f>IF(A77="","",IF(H77="","",IF(I77&lt;&gt;"","Erledigt",IF(TODAY()-H77&gt;3,"Prüfung erforderlich","Offen"))))</f>
        <v/>
      </c>
      <c r="T77" s="3" t="n"/>
      <c r="U77" s="30" t="n"/>
    </row>
    <row r="78">
      <c r="A78" s="2" t="n"/>
      <c r="B78" s="3" t="n"/>
      <c r="C78" s="2" t="n"/>
      <c r="D78" s="3" t="n"/>
      <c r="E78" s="2" t="n"/>
      <c r="F78" s="3" t="n"/>
      <c r="G78" s="30" t="n"/>
      <c r="H78" s="30" t="n"/>
      <c r="I78" s="30" t="n"/>
      <c r="J78" s="5">
        <f>IF(A78="","",IF(OR(H78="",I78=""),"",IFERROR(MAX(1,I78-H78+1),0)))</f>
        <v/>
      </c>
      <c r="K78" s="31" t="n"/>
      <c r="L78" s="31" t="n"/>
      <c r="M78" s="32">
        <f>IF(A78="","",IFERROR(K78+L78,0))</f>
        <v/>
      </c>
      <c r="N78" s="2" t="n"/>
      <c r="O78" s="33">
        <f>IF(A78="","",IFERROR(VLOOKUP(N78,'Hinweise'!$A$20:$B$23,2,FALSE),0))</f>
        <v/>
      </c>
      <c r="P78" s="2" t="n"/>
      <c r="Q78" s="32">
        <f>IF(A78="","",IFERROR(IF(P78="Gesamtmiete",M78,K78)*O78*J78/30,0))</f>
        <v/>
      </c>
      <c r="R78" s="9">
        <f>IF(A78="","",IF(Q78&gt;0,"Ja","Nein"))</f>
        <v/>
      </c>
      <c r="S78" s="9">
        <f>IF(A78="","",IF(H78="","",IF(I78&lt;&gt;"","Erledigt",IF(TODAY()-H78&gt;3,"Prüfung erforderlich","Offen"))))</f>
        <v/>
      </c>
      <c r="T78" s="3" t="n"/>
      <c r="U78" s="30" t="n"/>
    </row>
    <row r="79">
      <c r="A79" s="2" t="n"/>
      <c r="B79" s="3" t="n"/>
      <c r="C79" s="2" t="n"/>
      <c r="D79" s="3" t="n"/>
      <c r="E79" s="2" t="n"/>
      <c r="F79" s="3" t="n"/>
      <c r="G79" s="30" t="n"/>
      <c r="H79" s="30" t="n"/>
      <c r="I79" s="30" t="n"/>
      <c r="J79" s="10">
        <f>IF(A79="","",IF(OR(H79="",I79=""),"",IFERROR(MAX(1,I79-H79+1),0)))</f>
        <v/>
      </c>
      <c r="K79" s="31" t="n"/>
      <c r="L79" s="31" t="n"/>
      <c r="M79" s="34">
        <f>IF(A79="","",IFERROR(K79+L79,0))</f>
        <v/>
      </c>
      <c r="N79" s="2" t="n"/>
      <c r="O79" s="35">
        <f>IF(A79="","",IFERROR(VLOOKUP(N79,'Hinweise'!$A$20:$B$23,2,FALSE),0))</f>
        <v/>
      </c>
      <c r="P79" s="2" t="n"/>
      <c r="Q79" s="34">
        <f>IF(A79="","",IFERROR(IF(P79="Gesamtmiete",M79,K79)*O79*J79/30,0))</f>
        <v/>
      </c>
      <c r="R79" s="13">
        <f>IF(A79="","",IF(Q79&gt;0,"Ja","Nein"))</f>
        <v/>
      </c>
      <c r="S79" s="13">
        <f>IF(A79="","",IF(H79="","",IF(I79&lt;&gt;"","Erledigt",IF(TODAY()-H79&gt;3,"Prüfung erforderlich","Offen"))))</f>
        <v/>
      </c>
      <c r="T79" s="3" t="n"/>
      <c r="U79" s="30" t="n"/>
    </row>
    <row r="80">
      <c r="A80" s="2" t="n"/>
      <c r="B80" s="3" t="n"/>
      <c r="C80" s="2" t="n"/>
      <c r="D80" s="3" t="n"/>
      <c r="E80" s="2" t="n"/>
      <c r="F80" s="3" t="n"/>
      <c r="G80" s="30" t="n"/>
      <c r="H80" s="30" t="n"/>
      <c r="I80" s="30" t="n"/>
      <c r="J80" s="5">
        <f>IF(A80="","",IF(OR(H80="",I80=""),"",IFERROR(MAX(1,I80-H80+1),0)))</f>
        <v/>
      </c>
      <c r="K80" s="31" t="n"/>
      <c r="L80" s="31" t="n"/>
      <c r="M80" s="32">
        <f>IF(A80="","",IFERROR(K80+L80,0))</f>
        <v/>
      </c>
      <c r="N80" s="2" t="n"/>
      <c r="O80" s="33">
        <f>IF(A80="","",IFERROR(VLOOKUP(N80,'Hinweise'!$A$20:$B$23,2,FALSE),0))</f>
        <v/>
      </c>
      <c r="P80" s="2" t="n"/>
      <c r="Q80" s="32">
        <f>IF(A80="","",IFERROR(IF(P80="Gesamtmiete",M80,K80)*O80*J80/30,0))</f>
        <v/>
      </c>
      <c r="R80" s="9">
        <f>IF(A80="","",IF(Q80&gt;0,"Ja","Nein"))</f>
        <v/>
      </c>
      <c r="S80" s="9">
        <f>IF(A80="","",IF(H80="","",IF(I80&lt;&gt;"","Erledigt",IF(TODAY()-H80&gt;3,"Prüfung erforderlich","Offen"))))</f>
        <v/>
      </c>
      <c r="T80" s="3" t="n"/>
      <c r="U80" s="30" t="n"/>
    </row>
    <row r="81">
      <c r="A81" s="2" t="n"/>
      <c r="B81" s="3" t="n"/>
      <c r="C81" s="2" t="n"/>
      <c r="D81" s="3" t="n"/>
      <c r="E81" s="2" t="n"/>
      <c r="F81" s="3" t="n"/>
      <c r="G81" s="30" t="n"/>
      <c r="H81" s="30" t="n"/>
      <c r="I81" s="30" t="n"/>
      <c r="J81" s="10">
        <f>IF(A81="","",IF(OR(H81="",I81=""),"",IFERROR(MAX(1,I81-H81+1),0)))</f>
        <v/>
      </c>
      <c r="K81" s="31" t="n"/>
      <c r="L81" s="31" t="n"/>
      <c r="M81" s="34">
        <f>IF(A81="","",IFERROR(K81+L81,0))</f>
        <v/>
      </c>
      <c r="N81" s="2" t="n"/>
      <c r="O81" s="35">
        <f>IF(A81="","",IFERROR(VLOOKUP(N81,'Hinweise'!$A$20:$B$23,2,FALSE),0))</f>
        <v/>
      </c>
      <c r="P81" s="2" t="n"/>
      <c r="Q81" s="34">
        <f>IF(A81="","",IFERROR(IF(P81="Gesamtmiete",M81,K81)*O81*J81/30,0))</f>
        <v/>
      </c>
      <c r="R81" s="13">
        <f>IF(A81="","",IF(Q81&gt;0,"Ja","Nein"))</f>
        <v/>
      </c>
      <c r="S81" s="13">
        <f>IF(A81="","",IF(H81="","",IF(I81&lt;&gt;"","Erledigt",IF(TODAY()-H81&gt;3,"Prüfung erforderlich","Offen"))))</f>
        <v/>
      </c>
      <c r="T81" s="3" t="n"/>
      <c r="U81" s="30" t="n"/>
    </row>
    <row r="82">
      <c r="A82" s="2" t="n"/>
      <c r="B82" s="3" t="n"/>
      <c r="C82" s="2" t="n"/>
      <c r="D82" s="3" t="n"/>
      <c r="E82" s="2" t="n"/>
      <c r="F82" s="3" t="n"/>
      <c r="G82" s="30" t="n"/>
      <c r="H82" s="30" t="n"/>
      <c r="I82" s="30" t="n"/>
      <c r="J82" s="5">
        <f>IF(A82="","",IF(OR(H82="",I82=""),"",IFERROR(MAX(1,I82-H82+1),0)))</f>
        <v/>
      </c>
      <c r="K82" s="31" t="n"/>
      <c r="L82" s="31" t="n"/>
      <c r="M82" s="32">
        <f>IF(A82="","",IFERROR(K82+L82,0))</f>
        <v/>
      </c>
      <c r="N82" s="2" t="n"/>
      <c r="O82" s="33">
        <f>IF(A82="","",IFERROR(VLOOKUP(N82,'Hinweise'!$A$20:$B$23,2,FALSE),0))</f>
        <v/>
      </c>
      <c r="P82" s="2" t="n"/>
      <c r="Q82" s="32">
        <f>IF(A82="","",IFERROR(IF(P82="Gesamtmiete",M82,K82)*O82*J82/30,0))</f>
        <v/>
      </c>
      <c r="R82" s="9">
        <f>IF(A82="","",IF(Q82&gt;0,"Ja","Nein"))</f>
        <v/>
      </c>
      <c r="S82" s="9">
        <f>IF(A82="","",IF(H82="","",IF(I82&lt;&gt;"","Erledigt",IF(TODAY()-H82&gt;3,"Prüfung erforderlich","Offen"))))</f>
        <v/>
      </c>
      <c r="T82" s="3" t="n"/>
      <c r="U82" s="30" t="n"/>
    </row>
    <row r="83">
      <c r="A83" s="2" t="n"/>
      <c r="B83" s="3" t="n"/>
      <c r="C83" s="2" t="n"/>
      <c r="D83" s="3" t="n"/>
      <c r="E83" s="2" t="n"/>
      <c r="F83" s="3" t="n"/>
      <c r="G83" s="30" t="n"/>
      <c r="H83" s="30" t="n"/>
      <c r="I83" s="30" t="n"/>
      <c r="J83" s="10">
        <f>IF(A83="","",IF(OR(H83="",I83=""),"",IFERROR(MAX(1,I83-H83+1),0)))</f>
        <v/>
      </c>
      <c r="K83" s="31" t="n"/>
      <c r="L83" s="31" t="n"/>
      <c r="M83" s="34">
        <f>IF(A83="","",IFERROR(K83+L83,0))</f>
        <v/>
      </c>
      <c r="N83" s="2" t="n"/>
      <c r="O83" s="35">
        <f>IF(A83="","",IFERROR(VLOOKUP(N83,'Hinweise'!$A$20:$B$23,2,FALSE),0))</f>
        <v/>
      </c>
      <c r="P83" s="2" t="n"/>
      <c r="Q83" s="34">
        <f>IF(A83="","",IFERROR(IF(P83="Gesamtmiete",M83,K83)*O83*J83/30,0))</f>
        <v/>
      </c>
      <c r="R83" s="13">
        <f>IF(A83="","",IF(Q83&gt;0,"Ja","Nein"))</f>
        <v/>
      </c>
      <c r="S83" s="13">
        <f>IF(A83="","",IF(H83="","",IF(I83&lt;&gt;"","Erledigt",IF(TODAY()-H83&gt;3,"Prüfung erforderlich","Offen"))))</f>
        <v/>
      </c>
      <c r="T83" s="3" t="n"/>
      <c r="U83" s="30" t="n"/>
    </row>
    <row r="84">
      <c r="A84" s="2" t="n"/>
      <c r="B84" s="3" t="n"/>
      <c r="C84" s="2" t="n"/>
      <c r="D84" s="3" t="n"/>
      <c r="E84" s="2" t="n"/>
      <c r="F84" s="3" t="n"/>
      <c r="G84" s="30" t="n"/>
      <c r="H84" s="30" t="n"/>
      <c r="I84" s="30" t="n"/>
      <c r="J84" s="5">
        <f>IF(A84="","",IF(OR(H84="",I84=""),"",IFERROR(MAX(1,I84-H84+1),0)))</f>
        <v/>
      </c>
      <c r="K84" s="31" t="n"/>
      <c r="L84" s="31" t="n"/>
      <c r="M84" s="32">
        <f>IF(A84="","",IFERROR(K84+L84,0))</f>
        <v/>
      </c>
      <c r="N84" s="2" t="n"/>
      <c r="O84" s="33">
        <f>IF(A84="","",IFERROR(VLOOKUP(N84,'Hinweise'!$A$20:$B$23,2,FALSE),0))</f>
        <v/>
      </c>
      <c r="P84" s="2" t="n"/>
      <c r="Q84" s="32">
        <f>IF(A84="","",IFERROR(IF(P84="Gesamtmiete",M84,K84)*O84*J84/30,0))</f>
        <v/>
      </c>
      <c r="R84" s="9">
        <f>IF(A84="","",IF(Q84&gt;0,"Ja","Nein"))</f>
        <v/>
      </c>
      <c r="S84" s="9">
        <f>IF(A84="","",IF(H84="","",IF(I84&lt;&gt;"","Erledigt",IF(TODAY()-H84&gt;3,"Prüfung erforderlich","Offen"))))</f>
        <v/>
      </c>
      <c r="T84" s="3" t="n"/>
      <c r="U84" s="30" t="n"/>
    </row>
    <row r="85">
      <c r="A85" s="2" t="n"/>
      <c r="B85" s="3" t="n"/>
      <c r="C85" s="2" t="n"/>
      <c r="D85" s="3" t="n"/>
      <c r="E85" s="2" t="n"/>
      <c r="F85" s="3" t="n"/>
      <c r="G85" s="30" t="n"/>
      <c r="H85" s="30" t="n"/>
      <c r="I85" s="30" t="n"/>
      <c r="J85" s="10">
        <f>IF(A85="","",IF(OR(H85="",I85=""),"",IFERROR(MAX(1,I85-H85+1),0)))</f>
        <v/>
      </c>
      <c r="K85" s="31" t="n"/>
      <c r="L85" s="31" t="n"/>
      <c r="M85" s="34">
        <f>IF(A85="","",IFERROR(K85+L85,0))</f>
        <v/>
      </c>
      <c r="N85" s="2" t="n"/>
      <c r="O85" s="35">
        <f>IF(A85="","",IFERROR(VLOOKUP(N85,'Hinweise'!$A$20:$B$23,2,FALSE),0))</f>
        <v/>
      </c>
      <c r="P85" s="2" t="n"/>
      <c r="Q85" s="34">
        <f>IF(A85="","",IFERROR(IF(P85="Gesamtmiete",M85,K85)*O85*J85/30,0))</f>
        <v/>
      </c>
      <c r="R85" s="13">
        <f>IF(A85="","",IF(Q85&gt;0,"Ja","Nein"))</f>
        <v/>
      </c>
      <c r="S85" s="13">
        <f>IF(A85="","",IF(H85="","",IF(I85&lt;&gt;"","Erledigt",IF(TODAY()-H85&gt;3,"Prüfung erforderlich","Offen"))))</f>
        <v/>
      </c>
      <c r="T85" s="3" t="n"/>
      <c r="U85" s="30" t="n"/>
    </row>
    <row r="86">
      <c r="A86" s="2" t="n"/>
      <c r="B86" s="3" t="n"/>
      <c r="C86" s="2" t="n"/>
      <c r="D86" s="3" t="n"/>
      <c r="E86" s="2" t="n"/>
      <c r="F86" s="3" t="n"/>
      <c r="G86" s="30" t="n"/>
      <c r="H86" s="30" t="n"/>
      <c r="I86" s="30" t="n"/>
      <c r="J86" s="5">
        <f>IF(A86="","",IF(OR(H86="",I86=""),"",IFERROR(MAX(1,I86-H86+1),0)))</f>
        <v/>
      </c>
      <c r="K86" s="31" t="n"/>
      <c r="L86" s="31" t="n"/>
      <c r="M86" s="32">
        <f>IF(A86="","",IFERROR(K86+L86,0))</f>
        <v/>
      </c>
      <c r="N86" s="2" t="n"/>
      <c r="O86" s="33">
        <f>IF(A86="","",IFERROR(VLOOKUP(N86,'Hinweise'!$A$20:$B$23,2,FALSE),0))</f>
        <v/>
      </c>
      <c r="P86" s="2" t="n"/>
      <c r="Q86" s="32">
        <f>IF(A86="","",IFERROR(IF(P86="Gesamtmiete",M86,K86)*O86*J86/30,0))</f>
        <v/>
      </c>
      <c r="R86" s="9">
        <f>IF(A86="","",IF(Q86&gt;0,"Ja","Nein"))</f>
        <v/>
      </c>
      <c r="S86" s="9">
        <f>IF(A86="","",IF(H86="","",IF(I86&lt;&gt;"","Erledigt",IF(TODAY()-H86&gt;3,"Prüfung erforderlich","Offen"))))</f>
        <v/>
      </c>
      <c r="T86" s="3" t="n"/>
      <c r="U86" s="30" t="n"/>
    </row>
    <row r="87">
      <c r="A87" s="2" t="n"/>
      <c r="B87" s="3" t="n"/>
      <c r="C87" s="2" t="n"/>
      <c r="D87" s="3" t="n"/>
      <c r="E87" s="2" t="n"/>
      <c r="F87" s="3" t="n"/>
      <c r="G87" s="30" t="n"/>
      <c r="H87" s="30" t="n"/>
      <c r="I87" s="30" t="n"/>
      <c r="J87" s="10">
        <f>IF(A87="","",IF(OR(H87="",I87=""),"",IFERROR(MAX(1,I87-H87+1),0)))</f>
        <v/>
      </c>
      <c r="K87" s="31" t="n"/>
      <c r="L87" s="31" t="n"/>
      <c r="M87" s="34">
        <f>IF(A87="","",IFERROR(K87+L87,0))</f>
        <v/>
      </c>
      <c r="N87" s="2" t="n"/>
      <c r="O87" s="35">
        <f>IF(A87="","",IFERROR(VLOOKUP(N87,'Hinweise'!$A$20:$B$23,2,FALSE),0))</f>
        <v/>
      </c>
      <c r="P87" s="2" t="n"/>
      <c r="Q87" s="34">
        <f>IF(A87="","",IFERROR(IF(P87="Gesamtmiete",M87,K87)*O87*J87/30,0))</f>
        <v/>
      </c>
      <c r="R87" s="13">
        <f>IF(A87="","",IF(Q87&gt;0,"Ja","Nein"))</f>
        <v/>
      </c>
      <c r="S87" s="13">
        <f>IF(A87="","",IF(H87="","",IF(I87&lt;&gt;"","Erledigt",IF(TODAY()-H87&gt;3,"Prüfung erforderlich","Offen"))))</f>
        <v/>
      </c>
      <c r="T87" s="3" t="n"/>
      <c r="U87" s="30" t="n"/>
    </row>
    <row r="88">
      <c r="A88" s="2" t="n"/>
      <c r="B88" s="3" t="n"/>
      <c r="C88" s="2" t="n"/>
      <c r="D88" s="3" t="n"/>
      <c r="E88" s="2" t="n"/>
      <c r="F88" s="3" t="n"/>
      <c r="G88" s="30" t="n"/>
      <c r="H88" s="30" t="n"/>
      <c r="I88" s="30" t="n"/>
      <c r="J88" s="5">
        <f>IF(A88="","",IF(OR(H88="",I88=""),"",IFERROR(MAX(1,I88-H88+1),0)))</f>
        <v/>
      </c>
      <c r="K88" s="31" t="n"/>
      <c r="L88" s="31" t="n"/>
      <c r="M88" s="32">
        <f>IF(A88="","",IFERROR(K88+L88,0))</f>
        <v/>
      </c>
      <c r="N88" s="2" t="n"/>
      <c r="O88" s="33">
        <f>IF(A88="","",IFERROR(VLOOKUP(N88,'Hinweise'!$A$20:$B$23,2,FALSE),0))</f>
        <v/>
      </c>
      <c r="P88" s="2" t="n"/>
      <c r="Q88" s="32">
        <f>IF(A88="","",IFERROR(IF(P88="Gesamtmiete",M88,K88)*O88*J88/30,0))</f>
        <v/>
      </c>
      <c r="R88" s="9">
        <f>IF(A88="","",IF(Q88&gt;0,"Ja","Nein"))</f>
        <v/>
      </c>
      <c r="S88" s="9">
        <f>IF(A88="","",IF(H88="","",IF(I88&lt;&gt;"","Erledigt",IF(TODAY()-H88&gt;3,"Prüfung erforderlich","Offen"))))</f>
        <v/>
      </c>
      <c r="T88" s="3" t="n"/>
      <c r="U88" s="30" t="n"/>
    </row>
    <row r="89">
      <c r="A89" s="2" t="n"/>
      <c r="B89" s="3" t="n"/>
      <c r="C89" s="2" t="n"/>
      <c r="D89" s="3" t="n"/>
      <c r="E89" s="2" t="n"/>
      <c r="F89" s="3" t="n"/>
      <c r="G89" s="30" t="n"/>
      <c r="H89" s="30" t="n"/>
      <c r="I89" s="30" t="n"/>
      <c r="J89" s="10">
        <f>IF(A89="","",IF(OR(H89="",I89=""),"",IFERROR(MAX(1,I89-H89+1),0)))</f>
        <v/>
      </c>
      <c r="K89" s="31" t="n"/>
      <c r="L89" s="31" t="n"/>
      <c r="M89" s="34">
        <f>IF(A89="","",IFERROR(K89+L89,0))</f>
        <v/>
      </c>
      <c r="N89" s="2" t="n"/>
      <c r="O89" s="35">
        <f>IF(A89="","",IFERROR(VLOOKUP(N89,'Hinweise'!$A$20:$B$23,2,FALSE),0))</f>
        <v/>
      </c>
      <c r="P89" s="2" t="n"/>
      <c r="Q89" s="34">
        <f>IF(A89="","",IFERROR(IF(P89="Gesamtmiete",M89,K89)*O89*J89/30,0))</f>
        <v/>
      </c>
      <c r="R89" s="13">
        <f>IF(A89="","",IF(Q89&gt;0,"Ja","Nein"))</f>
        <v/>
      </c>
      <c r="S89" s="13">
        <f>IF(A89="","",IF(H89="","",IF(I89&lt;&gt;"","Erledigt",IF(TODAY()-H89&gt;3,"Prüfung erforderlich","Offen"))))</f>
        <v/>
      </c>
      <c r="T89" s="3" t="n"/>
      <c r="U89" s="30" t="n"/>
    </row>
    <row r="90">
      <c r="A90" s="2" t="n"/>
      <c r="B90" s="3" t="n"/>
      <c r="C90" s="2" t="n"/>
      <c r="D90" s="3" t="n"/>
      <c r="E90" s="2" t="n"/>
      <c r="F90" s="3" t="n"/>
      <c r="G90" s="30" t="n"/>
      <c r="H90" s="30" t="n"/>
      <c r="I90" s="30" t="n"/>
      <c r="J90" s="5">
        <f>IF(A90="","",IF(OR(H90="",I90=""),"",IFERROR(MAX(1,I90-H90+1),0)))</f>
        <v/>
      </c>
      <c r="K90" s="31" t="n"/>
      <c r="L90" s="31" t="n"/>
      <c r="M90" s="32">
        <f>IF(A90="","",IFERROR(K90+L90,0))</f>
        <v/>
      </c>
      <c r="N90" s="2" t="n"/>
      <c r="O90" s="33">
        <f>IF(A90="","",IFERROR(VLOOKUP(N90,'Hinweise'!$A$20:$B$23,2,FALSE),0))</f>
        <v/>
      </c>
      <c r="P90" s="2" t="n"/>
      <c r="Q90" s="32">
        <f>IF(A90="","",IFERROR(IF(P90="Gesamtmiete",M90,K90)*O90*J90/30,0))</f>
        <v/>
      </c>
      <c r="R90" s="9">
        <f>IF(A90="","",IF(Q90&gt;0,"Ja","Nein"))</f>
        <v/>
      </c>
      <c r="S90" s="9">
        <f>IF(A90="","",IF(H90="","",IF(I90&lt;&gt;"","Erledigt",IF(TODAY()-H90&gt;3,"Prüfung erforderlich","Offen"))))</f>
        <v/>
      </c>
      <c r="T90" s="3" t="n"/>
      <c r="U90" s="30" t="n"/>
    </row>
    <row r="91">
      <c r="A91" s="2" t="n"/>
      <c r="B91" s="3" t="n"/>
      <c r="C91" s="2" t="n"/>
      <c r="D91" s="3" t="n"/>
      <c r="E91" s="2" t="n"/>
      <c r="F91" s="3" t="n"/>
      <c r="G91" s="30" t="n"/>
      <c r="H91" s="30" t="n"/>
      <c r="I91" s="30" t="n"/>
      <c r="J91" s="10">
        <f>IF(A91="","",IF(OR(H91="",I91=""),"",IFERROR(MAX(1,I91-H91+1),0)))</f>
        <v/>
      </c>
      <c r="K91" s="31" t="n"/>
      <c r="L91" s="31" t="n"/>
      <c r="M91" s="34">
        <f>IF(A91="","",IFERROR(K91+L91,0))</f>
        <v/>
      </c>
      <c r="N91" s="2" t="n"/>
      <c r="O91" s="35">
        <f>IF(A91="","",IFERROR(VLOOKUP(N91,'Hinweise'!$A$20:$B$23,2,FALSE),0))</f>
        <v/>
      </c>
      <c r="P91" s="2" t="n"/>
      <c r="Q91" s="34">
        <f>IF(A91="","",IFERROR(IF(P91="Gesamtmiete",M91,K91)*O91*J91/30,0))</f>
        <v/>
      </c>
      <c r="R91" s="13">
        <f>IF(A91="","",IF(Q91&gt;0,"Ja","Nein"))</f>
        <v/>
      </c>
      <c r="S91" s="13">
        <f>IF(A91="","",IF(H91="","",IF(I91&lt;&gt;"","Erledigt",IF(TODAY()-H91&gt;3,"Prüfung erforderlich","Offen"))))</f>
        <v/>
      </c>
      <c r="T91" s="3" t="n"/>
      <c r="U91" s="30" t="n"/>
    </row>
    <row r="92">
      <c r="A92" s="2" t="n"/>
      <c r="B92" s="3" t="n"/>
      <c r="C92" s="2" t="n"/>
      <c r="D92" s="3" t="n"/>
      <c r="E92" s="2" t="n"/>
      <c r="F92" s="3" t="n"/>
      <c r="G92" s="30" t="n"/>
      <c r="H92" s="30" t="n"/>
      <c r="I92" s="30" t="n"/>
      <c r="J92" s="5">
        <f>IF(A92="","",IF(OR(H92="",I92=""),"",IFERROR(MAX(1,I92-H92+1),0)))</f>
        <v/>
      </c>
      <c r="K92" s="31" t="n"/>
      <c r="L92" s="31" t="n"/>
      <c r="M92" s="32">
        <f>IF(A92="","",IFERROR(K92+L92,0))</f>
        <v/>
      </c>
      <c r="N92" s="2" t="n"/>
      <c r="O92" s="33">
        <f>IF(A92="","",IFERROR(VLOOKUP(N92,'Hinweise'!$A$20:$B$23,2,FALSE),0))</f>
        <v/>
      </c>
      <c r="P92" s="2" t="n"/>
      <c r="Q92" s="32">
        <f>IF(A92="","",IFERROR(IF(P92="Gesamtmiete",M92,K92)*O92*J92/30,0))</f>
        <v/>
      </c>
      <c r="R92" s="9">
        <f>IF(A92="","",IF(Q92&gt;0,"Ja","Nein"))</f>
        <v/>
      </c>
      <c r="S92" s="9">
        <f>IF(A92="","",IF(H92="","",IF(I92&lt;&gt;"","Erledigt",IF(TODAY()-H92&gt;3,"Prüfung erforderlich","Offen"))))</f>
        <v/>
      </c>
      <c r="T92" s="3" t="n"/>
      <c r="U92" s="30" t="n"/>
    </row>
    <row r="93">
      <c r="A93" s="2" t="n"/>
      <c r="B93" s="3" t="n"/>
      <c r="C93" s="2" t="n"/>
      <c r="D93" s="3" t="n"/>
      <c r="E93" s="2" t="n"/>
      <c r="F93" s="3" t="n"/>
      <c r="G93" s="30" t="n"/>
      <c r="H93" s="30" t="n"/>
      <c r="I93" s="30" t="n"/>
      <c r="J93" s="10">
        <f>IF(A93="","",IF(OR(H93="",I93=""),"",IFERROR(MAX(1,I93-H93+1),0)))</f>
        <v/>
      </c>
      <c r="K93" s="31" t="n"/>
      <c r="L93" s="31" t="n"/>
      <c r="M93" s="34">
        <f>IF(A93="","",IFERROR(K93+L93,0))</f>
        <v/>
      </c>
      <c r="N93" s="2" t="n"/>
      <c r="O93" s="35">
        <f>IF(A93="","",IFERROR(VLOOKUP(N93,'Hinweise'!$A$20:$B$23,2,FALSE),0))</f>
        <v/>
      </c>
      <c r="P93" s="2" t="n"/>
      <c r="Q93" s="34">
        <f>IF(A93="","",IFERROR(IF(P93="Gesamtmiete",M93,K93)*O93*J93/30,0))</f>
        <v/>
      </c>
      <c r="R93" s="13">
        <f>IF(A93="","",IF(Q93&gt;0,"Ja","Nein"))</f>
        <v/>
      </c>
      <c r="S93" s="13">
        <f>IF(A93="","",IF(H93="","",IF(I93&lt;&gt;"","Erledigt",IF(TODAY()-H93&gt;3,"Prüfung erforderlich","Offen"))))</f>
        <v/>
      </c>
      <c r="T93" s="3" t="n"/>
      <c r="U93" s="30" t="n"/>
    </row>
    <row r="94">
      <c r="A94" s="2" t="n"/>
      <c r="B94" s="3" t="n"/>
      <c r="C94" s="2" t="n"/>
      <c r="D94" s="3" t="n"/>
      <c r="E94" s="2" t="n"/>
      <c r="F94" s="3" t="n"/>
      <c r="G94" s="30" t="n"/>
      <c r="H94" s="30" t="n"/>
      <c r="I94" s="30" t="n"/>
      <c r="J94" s="5">
        <f>IF(A94="","",IF(OR(H94="",I94=""),"",IFERROR(MAX(1,I94-H94+1),0)))</f>
        <v/>
      </c>
      <c r="K94" s="31" t="n"/>
      <c r="L94" s="31" t="n"/>
      <c r="M94" s="32">
        <f>IF(A94="","",IFERROR(K94+L94,0))</f>
        <v/>
      </c>
      <c r="N94" s="2" t="n"/>
      <c r="O94" s="33">
        <f>IF(A94="","",IFERROR(VLOOKUP(N94,'Hinweise'!$A$20:$B$23,2,FALSE),0))</f>
        <v/>
      </c>
      <c r="P94" s="2" t="n"/>
      <c r="Q94" s="32">
        <f>IF(A94="","",IFERROR(IF(P94="Gesamtmiete",M94,K94)*O94*J94/30,0))</f>
        <v/>
      </c>
      <c r="R94" s="9">
        <f>IF(A94="","",IF(Q94&gt;0,"Ja","Nein"))</f>
        <v/>
      </c>
      <c r="S94" s="9">
        <f>IF(A94="","",IF(H94="","",IF(I94&lt;&gt;"","Erledigt",IF(TODAY()-H94&gt;3,"Prüfung erforderlich","Offen"))))</f>
        <v/>
      </c>
      <c r="T94" s="3" t="n"/>
      <c r="U94" s="30" t="n"/>
    </row>
    <row r="95">
      <c r="A95" s="2" t="n"/>
      <c r="B95" s="3" t="n"/>
      <c r="C95" s="2" t="n"/>
      <c r="D95" s="3" t="n"/>
      <c r="E95" s="2" t="n"/>
      <c r="F95" s="3" t="n"/>
      <c r="G95" s="30" t="n"/>
      <c r="H95" s="30" t="n"/>
      <c r="I95" s="30" t="n"/>
      <c r="J95" s="10">
        <f>IF(A95="","",IF(OR(H95="",I95=""),"",IFERROR(MAX(1,I95-H95+1),0)))</f>
        <v/>
      </c>
      <c r="K95" s="31" t="n"/>
      <c r="L95" s="31" t="n"/>
      <c r="M95" s="34">
        <f>IF(A95="","",IFERROR(K95+L95,0))</f>
        <v/>
      </c>
      <c r="N95" s="2" t="n"/>
      <c r="O95" s="35">
        <f>IF(A95="","",IFERROR(VLOOKUP(N95,'Hinweise'!$A$20:$B$23,2,FALSE),0))</f>
        <v/>
      </c>
      <c r="P95" s="2" t="n"/>
      <c r="Q95" s="34">
        <f>IF(A95="","",IFERROR(IF(P95="Gesamtmiete",M95,K95)*O95*J95/30,0))</f>
        <v/>
      </c>
      <c r="R95" s="13">
        <f>IF(A95="","",IF(Q95&gt;0,"Ja","Nein"))</f>
        <v/>
      </c>
      <c r="S95" s="13">
        <f>IF(A95="","",IF(H95="","",IF(I95&lt;&gt;"","Erledigt",IF(TODAY()-H95&gt;3,"Prüfung erforderlich","Offen"))))</f>
        <v/>
      </c>
      <c r="T95" s="3" t="n"/>
      <c r="U95" s="30" t="n"/>
    </row>
    <row r="96">
      <c r="A96" s="2" t="n"/>
      <c r="B96" s="3" t="n"/>
      <c r="C96" s="2" t="n"/>
      <c r="D96" s="3" t="n"/>
      <c r="E96" s="2" t="n"/>
      <c r="F96" s="3" t="n"/>
      <c r="G96" s="30" t="n"/>
      <c r="H96" s="30" t="n"/>
      <c r="I96" s="30" t="n"/>
      <c r="J96" s="5">
        <f>IF(A96="","",IF(OR(H96="",I96=""),"",IFERROR(MAX(1,I96-H96+1),0)))</f>
        <v/>
      </c>
      <c r="K96" s="31" t="n"/>
      <c r="L96" s="31" t="n"/>
      <c r="M96" s="32">
        <f>IF(A96="","",IFERROR(K96+L96,0))</f>
        <v/>
      </c>
      <c r="N96" s="2" t="n"/>
      <c r="O96" s="33">
        <f>IF(A96="","",IFERROR(VLOOKUP(N96,'Hinweise'!$A$20:$B$23,2,FALSE),0))</f>
        <v/>
      </c>
      <c r="P96" s="2" t="n"/>
      <c r="Q96" s="32">
        <f>IF(A96="","",IFERROR(IF(P96="Gesamtmiete",M96,K96)*O96*J96/30,0))</f>
        <v/>
      </c>
      <c r="R96" s="9">
        <f>IF(A96="","",IF(Q96&gt;0,"Ja","Nein"))</f>
        <v/>
      </c>
      <c r="S96" s="9">
        <f>IF(A96="","",IF(H96="","",IF(I96&lt;&gt;"","Erledigt",IF(TODAY()-H96&gt;3,"Prüfung erforderlich","Offen"))))</f>
        <v/>
      </c>
      <c r="T96" s="3" t="n"/>
      <c r="U96" s="30" t="n"/>
    </row>
    <row r="97">
      <c r="A97" s="2" t="n"/>
      <c r="B97" s="3" t="n"/>
      <c r="C97" s="2" t="n"/>
      <c r="D97" s="3" t="n"/>
      <c r="E97" s="2" t="n"/>
      <c r="F97" s="3" t="n"/>
      <c r="G97" s="30" t="n"/>
      <c r="H97" s="30" t="n"/>
      <c r="I97" s="30" t="n"/>
      <c r="J97" s="10">
        <f>IF(A97="","",IF(OR(H97="",I97=""),"",IFERROR(MAX(1,I97-H97+1),0)))</f>
        <v/>
      </c>
      <c r="K97" s="31" t="n"/>
      <c r="L97" s="31" t="n"/>
      <c r="M97" s="34">
        <f>IF(A97="","",IFERROR(K97+L97,0))</f>
        <v/>
      </c>
      <c r="N97" s="2" t="n"/>
      <c r="O97" s="35">
        <f>IF(A97="","",IFERROR(VLOOKUP(N97,'Hinweise'!$A$20:$B$23,2,FALSE),0))</f>
        <v/>
      </c>
      <c r="P97" s="2" t="n"/>
      <c r="Q97" s="34">
        <f>IF(A97="","",IFERROR(IF(P97="Gesamtmiete",M97,K97)*O97*J97/30,0))</f>
        <v/>
      </c>
      <c r="R97" s="13">
        <f>IF(A97="","",IF(Q97&gt;0,"Ja","Nein"))</f>
        <v/>
      </c>
      <c r="S97" s="13">
        <f>IF(A97="","",IF(H97="","",IF(I97&lt;&gt;"","Erledigt",IF(TODAY()-H97&gt;3,"Prüfung erforderlich","Offen"))))</f>
        <v/>
      </c>
      <c r="T97" s="3" t="n"/>
      <c r="U97" s="30" t="n"/>
    </row>
    <row r="98">
      <c r="A98" s="2" t="n"/>
      <c r="B98" s="3" t="n"/>
      <c r="C98" s="2" t="n"/>
      <c r="D98" s="3" t="n"/>
      <c r="E98" s="2" t="n"/>
      <c r="F98" s="3" t="n"/>
      <c r="G98" s="30" t="n"/>
      <c r="H98" s="30" t="n"/>
      <c r="I98" s="30" t="n"/>
      <c r="J98" s="5">
        <f>IF(A98="","",IF(OR(H98="",I98=""),"",IFERROR(MAX(1,I98-H98+1),0)))</f>
        <v/>
      </c>
      <c r="K98" s="31" t="n"/>
      <c r="L98" s="31" t="n"/>
      <c r="M98" s="32">
        <f>IF(A98="","",IFERROR(K98+L98,0))</f>
        <v/>
      </c>
      <c r="N98" s="2" t="n"/>
      <c r="O98" s="33">
        <f>IF(A98="","",IFERROR(VLOOKUP(N98,'Hinweise'!$A$20:$B$23,2,FALSE),0))</f>
        <v/>
      </c>
      <c r="P98" s="2" t="n"/>
      <c r="Q98" s="32">
        <f>IF(A98="","",IFERROR(IF(P98="Gesamtmiete",M98,K98)*O98*J98/30,0))</f>
        <v/>
      </c>
      <c r="R98" s="9">
        <f>IF(A98="","",IF(Q98&gt;0,"Ja","Nein"))</f>
        <v/>
      </c>
      <c r="S98" s="9">
        <f>IF(A98="","",IF(H98="","",IF(I98&lt;&gt;"","Erledigt",IF(TODAY()-H98&gt;3,"Prüfung erforderlich","Offen"))))</f>
        <v/>
      </c>
      <c r="T98" s="3" t="n"/>
      <c r="U98" s="30" t="n"/>
    </row>
    <row r="99">
      <c r="A99" s="2" t="n"/>
      <c r="B99" s="3" t="n"/>
      <c r="C99" s="2" t="n"/>
      <c r="D99" s="3" t="n"/>
      <c r="E99" s="2" t="n"/>
      <c r="F99" s="3" t="n"/>
      <c r="G99" s="30" t="n"/>
      <c r="H99" s="30" t="n"/>
      <c r="I99" s="30" t="n"/>
      <c r="J99" s="10">
        <f>IF(A99="","",IF(OR(H99="",I99=""),"",IFERROR(MAX(1,I99-H99+1),0)))</f>
        <v/>
      </c>
      <c r="K99" s="31" t="n"/>
      <c r="L99" s="31" t="n"/>
      <c r="M99" s="34">
        <f>IF(A99="","",IFERROR(K99+L99,0))</f>
        <v/>
      </c>
      <c r="N99" s="2" t="n"/>
      <c r="O99" s="35">
        <f>IF(A99="","",IFERROR(VLOOKUP(N99,'Hinweise'!$A$20:$B$23,2,FALSE),0))</f>
        <v/>
      </c>
      <c r="P99" s="2" t="n"/>
      <c r="Q99" s="34">
        <f>IF(A99="","",IFERROR(IF(P99="Gesamtmiete",M99,K99)*O99*J99/30,0))</f>
        <v/>
      </c>
      <c r="R99" s="13">
        <f>IF(A99="","",IF(Q99&gt;0,"Ja","Nein"))</f>
        <v/>
      </c>
      <c r="S99" s="13">
        <f>IF(A99="","",IF(H99="","",IF(I99&lt;&gt;"","Erledigt",IF(TODAY()-H99&gt;3,"Prüfung erforderlich","Offen"))))</f>
        <v/>
      </c>
      <c r="T99" s="3" t="n"/>
      <c r="U99" s="30" t="n"/>
    </row>
    <row r="100">
      <c r="A100" s="2" t="n"/>
      <c r="B100" s="3" t="n"/>
      <c r="C100" s="2" t="n"/>
      <c r="D100" s="3" t="n"/>
      <c r="E100" s="2" t="n"/>
      <c r="F100" s="3" t="n"/>
      <c r="G100" s="30" t="n"/>
      <c r="H100" s="30" t="n"/>
      <c r="I100" s="30" t="n"/>
      <c r="J100" s="5">
        <f>IF(A100="","",IF(OR(H100="",I100=""),"",IFERROR(MAX(1,I100-H100+1),0)))</f>
        <v/>
      </c>
      <c r="K100" s="31" t="n"/>
      <c r="L100" s="31" t="n"/>
      <c r="M100" s="32">
        <f>IF(A100="","",IFERROR(K100+L100,0))</f>
        <v/>
      </c>
      <c r="N100" s="2" t="n"/>
      <c r="O100" s="33">
        <f>IF(A100="","",IFERROR(VLOOKUP(N100,'Hinweise'!$A$20:$B$23,2,FALSE),0))</f>
        <v/>
      </c>
      <c r="P100" s="2" t="n"/>
      <c r="Q100" s="32">
        <f>IF(A100="","",IFERROR(IF(P100="Gesamtmiete",M100,K100)*O100*J100/30,0))</f>
        <v/>
      </c>
      <c r="R100" s="9">
        <f>IF(A100="","",IF(Q100&gt;0,"Ja","Nein"))</f>
        <v/>
      </c>
      <c r="S100" s="9">
        <f>IF(A100="","",IF(H100="","",IF(I100&lt;&gt;"","Erledigt",IF(TODAY()-H100&gt;3,"Prüfung erforderlich","Offen"))))</f>
        <v/>
      </c>
      <c r="T100" s="3" t="n"/>
      <c r="U100" s="30" t="n"/>
    </row>
    <row r="101">
      <c r="A101" s="2" t="n"/>
      <c r="B101" s="3" t="n"/>
      <c r="C101" s="2" t="n"/>
      <c r="D101" s="3" t="n"/>
      <c r="E101" s="2" t="n"/>
      <c r="F101" s="3" t="n"/>
      <c r="G101" s="30" t="n"/>
      <c r="H101" s="30" t="n"/>
      <c r="I101" s="30" t="n"/>
      <c r="J101" s="10">
        <f>IF(A101="","",IF(OR(H101="",I101=""),"",IFERROR(MAX(1,I101-H101+1),0)))</f>
        <v/>
      </c>
      <c r="K101" s="31" t="n"/>
      <c r="L101" s="31" t="n"/>
      <c r="M101" s="34">
        <f>IF(A101="","",IFERROR(K101+L101,0))</f>
        <v/>
      </c>
      <c r="N101" s="2" t="n"/>
      <c r="O101" s="35">
        <f>IF(A101="","",IFERROR(VLOOKUP(N101,'Hinweise'!$A$20:$B$23,2,FALSE),0))</f>
        <v/>
      </c>
      <c r="P101" s="2" t="n"/>
      <c r="Q101" s="34">
        <f>IF(A101="","",IFERROR(IF(P101="Gesamtmiete",M101,K101)*O101*J101/30,0))</f>
        <v/>
      </c>
      <c r="R101" s="13">
        <f>IF(A101="","",IF(Q101&gt;0,"Ja","Nein"))</f>
        <v/>
      </c>
      <c r="S101" s="13">
        <f>IF(A101="","",IF(H101="","",IF(I101&lt;&gt;"","Erledigt",IF(TODAY()-H101&gt;3,"Prüfung erforderlich","Offen"))))</f>
        <v/>
      </c>
      <c r="T101" s="3" t="n"/>
      <c r="U101" s="30" t="n"/>
    </row>
  </sheetData>
  <conditionalFormatting sqref="S2:S101">
    <cfRule type="expression" priority="1" dxfId="0" stopIfTrue="1">
      <formula>S2="Erledigt"</formula>
    </cfRule>
    <cfRule type="expression" priority="2" dxfId="1" stopIfTrue="1">
      <formula>OR(S2="Offen",S2="Prüfung erforderlich")</formula>
    </cfRule>
  </conditionalFormatting>
  <conditionalFormatting sqref="Q2:Q101">
    <cfRule type="expression" priority="3" dxfId="2">
      <formula>Q2&gt;0</formula>
    </cfRule>
  </conditionalFormatting>
  <dataValidations count="2">
    <dataValidation sqref="P2:P101" showErrorMessage="1" showInputMessage="1" allowBlank="1" type="list">
      <formula1>"Kaltmiete,Gesamtmiete"</formula1>
    </dataValidation>
    <dataValidation sqref="N2:N101" showErrorMessage="1" showInputMessage="1" allowBlank="1" type="list">
      <formula1>"Kurzzeitig / gering,Erheblich,Schwerwiegend,Vollständiger Ausfall / besondere Umstände"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4" t="inlineStr">
        <is>
          <t>Auswertung – Warmwasserausfälle und Mietminderung</t>
        </is>
      </c>
      <c r="B1" s="36" t="n"/>
      <c r="C1" s="36" t="n"/>
      <c r="D1" s="36" t="n"/>
      <c r="E1" s="36" t="n"/>
      <c r="F1" s="36" t="n"/>
      <c r="G1" s="36" t="n"/>
      <c r="H1" s="37" t="n"/>
    </row>
    <row r="2"/>
    <row r="3">
      <c r="A3" s="1" t="inlineStr">
        <is>
          <t>Kennzahl</t>
        </is>
      </c>
      <c r="B3" s="1" t="inlineStr">
        <is>
          <t>Wert</t>
        </is>
      </c>
    </row>
    <row r="4">
      <c r="A4" s="15" t="inlineStr">
        <is>
          <t>Anzahl aller Fälle</t>
        </is>
      </c>
      <c r="B4" s="16">
        <f>COUNTIF('Fälle'!$A$2:$A$101,"&lt;&gt;")</f>
        <v/>
      </c>
    </row>
    <row r="5">
      <c r="A5" s="17" t="inlineStr">
        <is>
          <t>Offene Fälle</t>
        </is>
      </c>
      <c r="B5" s="18">
        <f>COUNTIF('Fälle'!$S$2:$S$101,"Offen")+COUNTIF('Fälle'!$S$2:$S$101,"Prüfung erforderlich")</f>
        <v/>
      </c>
    </row>
    <row r="6">
      <c r="A6" s="15" t="inlineStr">
        <is>
          <t>Durchschnittliche Ausfalldauer</t>
        </is>
      </c>
      <c r="B6" s="38">
        <f>IFERROR(AVERAGE('Fälle'!$J$2:$J$101),0)</f>
        <v/>
      </c>
    </row>
    <row r="7">
      <c r="A7" s="17" t="inlineStr">
        <is>
          <t>Summe überschlägige Minderungsbeträge</t>
        </is>
      </c>
      <c r="B7" s="39">
        <f>SUM('Fälle'!$Q$2:$Q$101)</f>
        <v/>
      </c>
    </row>
    <row r="8">
      <c r="A8" s="15" t="inlineStr">
        <is>
          <t>Durchschnittliche Orientierungsquote</t>
        </is>
      </c>
      <c r="B8" s="40">
        <f>IFERROR(AVERAGE('Fälle'!$O$2:$O$101),0)</f>
        <v/>
      </c>
    </row>
    <row r="9">
      <c r="A9" s="17" t="inlineStr">
        <is>
          <t>Erledigungsquote</t>
        </is>
      </c>
      <c r="B9" s="41">
        <f>IFERROR(COUNTIF('Fälle'!$S$2:$S$101,"Erledigt")/COUNTIF('Fälle'!$A$2:$A$101,"&lt;&gt;"),0)</f>
        <v/>
      </c>
    </row>
    <row r="10"/>
    <row r="11">
      <c r="A11" s="23" t="inlineStr">
        <is>
          <t>Status</t>
        </is>
      </c>
      <c r="B11" s="23" t="inlineStr">
        <is>
          <t>Anzahl</t>
        </is>
      </c>
    </row>
    <row r="12">
      <c r="A12" s="15" t="inlineStr">
        <is>
          <t>Offen</t>
        </is>
      </c>
      <c r="B12" s="9">
        <f>COUNTIF('Fälle'!$S$2:$S$101,A12)</f>
        <v/>
      </c>
    </row>
    <row r="13">
      <c r="A13" s="17" t="inlineStr">
        <is>
          <t>Prüfung erforderlich</t>
        </is>
      </c>
      <c r="B13" s="13">
        <f>COUNTIF('Fälle'!$S$2:$S$101,A13)</f>
        <v/>
      </c>
    </row>
    <row r="14">
      <c r="A14" s="15" t="inlineStr">
        <is>
          <t>Erledigt</t>
        </is>
      </c>
      <c r="B14" s="9">
        <f>COUNTIF('Fälle'!$S$2:$S$101,A14)</f>
        <v/>
      </c>
    </row>
  </sheetData>
  <mergeCells count="1">
    <mergeCell ref="A1:H1"/>
  </mergeCells>
  <conditionalFormatting sqref="A12:B14">
    <cfRule type="expression" priority="1" dxfId="3" stopIfTrue="1">
      <formula>A12="Erledigt"</formula>
    </cfRule>
    <cfRule type="expression" priority="2" dxfId="4" stopIfTrue="1">
      <formula>OR(A12="Offen",A12="Prüfung erforderlich")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4" t="inlineStr">
        <is>
          <t>Hinweise zur Dokumentation und überschlägigen Mietminderung</t>
        </is>
      </c>
      <c r="B1" s="36" t="n"/>
      <c r="C1" s="36" t="n"/>
      <c r="D1" s="36" t="n"/>
      <c r="E1" s="36" t="n"/>
      <c r="F1" s="36" t="n"/>
      <c r="G1" s="36" t="n"/>
      <c r="H1" s="37" t="n"/>
    </row>
    <row r="2">
      <c r="A2" s="23" t="inlineStr">
        <is>
          <t>Thema</t>
        </is>
      </c>
      <c r="B2" s="23" t="inlineStr">
        <is>
          <t>Hinweis</t>
        </is>
      </c>
    </row>
    <row r="3" ht="48" customHeight="1">
      <c r="A3" s="24" t="inlineStr">
        <is>
          <t>Zweck und Nutzung der Arbeitsmappe</t>
        </is>
      </c>
      <c r="B3" s="25" t="inlineStr">
        <is>
          <t>Diese Arbeitsmappe unterstützt bei der strukturierten Dokumentation von Warmwasserausfällen, Meldungen, Fristen und einer überschlägigen Berechnung möglicher Minderungsbeträge.</t>
        </is>
      </c>
    </row>
    <row r="4" ht="48" customHeight="1">
      <c r="A4" s="26" t="inlineStr">
        <is>
          <t>Dokumentation der Mängelanzeige</t>
        </is>
      </c>
      <c r="B4" s="27" t="inlineStr">
        <is>
          <t>Erfassen Sie Meldedatum, Beginn und Ende der Störung, Ansprechpartner, Rückmeldungen sowie alle vereinbarten Maßnahmen möglichst zeitnah.</t>
        </is>
      </c>
    </row>
    <row r="5" ht="48" customHeight="1">
      <c r="A5" s="24" t="inlineStr">
        <is>
          <t>Empfehlung zur Beweissicherung</t>
        </is>
      </c>
      <c r="B5" s="25" t="inlineStr">
        <is>
          <t>Dokumentieren Sie Datum, Uhrzeit, wahrgenommene Temperatur, Fotos, Nachrichten, E-Mails, Gesprächsnotizen und Handwerkerberichte.</t>
        </is>
      </c>
    </row>
    <row r="6" ht="48" customHeight="1">
      <c r="A6" s="26" t="inlineStr">
        <is>
          <t>Unverzügliche Mängelanzeige</t>
        </is>
      </c>
      <c r="B6" s="27" t="inlineStr">
        <is>
          <t>Ein Mangel sollte dem Vermieter oder der Verwaltung unverzüglich angezeigt werden. Beachten Sie dabei insbesondere § 536c BGB.</t>
        </is>
      </c>
    </row>
    <row r="7" ht="48" customHeight="1">
      <c r="A7" s="24" t="inlineStr">
        <is>
          <t>Abgrenzung der Störung</t>
        </is>
      </c>
      <c r="B7" s="25" t="inlineStr">
        <is>
          <t>Unterscheiden Sie zwischen Warmwasserausfall, Heizungsausfall und allgemeinen Betriebsstörungen. Umfang und tatsächliche Nutzungseinschränkung sind gesondert festzuhalten.</t>
        </is>
      </c>
    </row>
    <row r="8" ht="48" customHeight="1">
      <c r="A8" s="26" t="inlineStr">
        <is>
          <t>Minderungsquoten</t>
        </is>
      </c>
      <c r="B8" s="27" t="inlineStr">
        <is>
          <t>Die hinterlegten Orientierungsquoten sind nicht pauschal verbindlich und stellen keine rechtliche Empfehlung oder Zusage dar.</t>
        </is>
      </c>
    </row>
    <row r="9" ht="48" customHeight="1">
      <c r="A9" s="24" t="inlineStr">
        <is>
          <t>Prüfung des Einzelfalls</t>
        </is>
      </c>
      <c r="B9" s="25" t="inlineStr">
        <is>
          <t>Prüfen Sie Mietvertrag, tatsächliche Dauer und Schwere, Ursache, Zumutbarkeit sowie einschlägige Rechtsprechung. Bei Bedarf sollte rechtlicher Rat eingeholt werden.</t>
        </is>
      </c>
    </row>
    <row r="10" ht="48" customHeight="1">
      <c r="A10" s="26" t="inlineStr">
        <is>
          <t>Datenschutz nach DSGVO</t>
        </is>
      </c>
      <c r="B10" s="27" t="inlineStr">
        <is>
          <t>Personenbezogene Daten von Mieterinnen und Mietern nur zweckgebunden verarbeiten, Zugriff beschränken und Daten nach den geltenden Aufbewahrungsregeln löschen.</t>
        </is>
      </c>
    </row>
    <row r="11"/>
    <row r="12"/>
    <row r="13"/>
    <row r="14"/>
    <row r="15"/>
    <row r="16"/>
    <row r="17"/>
    <row r="18"/>
    <row r="19">
      <c r="A19" s="1" t="inlineStr">
        <is>
          <t>Beeinträchtigungsstufe</t>
        </is>
      </c>
      <c r="B19" s="1" t="inlineStr">
        <is>
          <t>Orientierungsquote</t>
        </is>
      </c>
    </row>
    <row r="20">
      <c r="A20" s="15" t="inlineStr">
        <is>
          <t>Kurzzeitig / gering</t>
        </is>
      </c>
      <c r="B20" s="33" t="n">
        <v>0.02</v>
      </c>
    </row>
    <row r="21">
      <c r="A21" s="17" t="inlineStr">
        <is>
          <t>Erheblich</t>
        </is>
      </c>
      <c r="B21" s="35" t="n">
        <v>0.05</v>
      </c>
    </row>
    <row r="22">
      <c r="A22" s="15" t="inlineStr">
        <is>
          <t>Schwerwiegend</t>
        </is>
      </c>
      <c r="B22" s="33" t="n">
        <v>0.1</v>
      </c>
    </row>
    <row r="23">
      <c r="A23" s="17" t="inlineStr">
        <is>
          <t>Vollständiger Ausfall / besondere Umstände</t>
        </is>
      </c>
      <c r="B23" s="35" t="n">
        <v>0.15</v>
      </c>
    </row>
    <row r="24"/>
    <row r="25">
      <c r="A25" s="28" t="inlineStr">
        <is>
          <t>Technischer Hinweis</t>
        </is>
      </c>
      <c r="B25" s="29" t="inlineStr">
        <is>
          <t>Die Lookup-Tabelle dient ausschließlich als technische Berechnungsgrundlage und nicht als verbindliche rechtliche Empfehlung.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2026-10-07T10:55:43Z</dcterms:created>
  <dcterms:modified xmlns:dcterms="http://purl.org/dc/terms/" xmlns:xsi="http://www.w3.org/2001/XMLSchema-instance" xsi:type="dcterms:W3CDTF">2026-10-07T10:55:43Z</dcterms:modified>
</cp:coreProperties>
</file>