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ugesuche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TT.MM.JJJJ"/>
    <numFmt numFmtId="165" formatCode="#.##0,00 &quot;€&quot;"/>
    <numFmt numFmtId="166" formatCode="0.0"/>
    <numFmt numFmtId="167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E3A5F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EF2F7"/>
      </patternFill>
    </fill>
    <fill>
      <patternFill patternType="solid">
        <fgColor rgb="00FFFFFF"/>
      </patternFill>
    </fill>
    <fill>
      <patternFill patternType="solid">
        <fgColor rgb="002C4C73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4" fillId="5" borderId="1" pivotButton="0" quotePrefix="0" xfId="0"/>
    <xf numFmtId="0" fontId="4" fillId="5" borderId="1" applyAlignment="1" pivotButton="0" quotePrefix="0" xfId="0">
      <alignment horizontal="right" vertical="center"/>
    </xf>
    <xf numFmtId="165" fontId="5" fillId="5" borderId="1" pivotButton="0" quotePrefix="0" xfId="0"/>
    <xf numFmtId="166" fontId="5" fillId="5" borderId="1" pivotButton="0" quotePrefix="0" xfId="0"/>
    <xf numFmtId="0" fontId="1" fillId="0" borderId="0" pivotButton="0" quotePrefix="0" xfId="0"/>
    <xf numFmtId="0" fontId="2" fillId="5" borderId="1" applyAlignment="1" pivotButton="0" quotePrefix="0" xfId="0">
      <alignment horizontal="center" vertical="center" wrapText="1"/>
    </xf>
    <xf numFmtId="0" fontId="3" fillId="3" borderId="1" pivotButton="0" quotePrefix="0" xfId="0"/>
    <xf numFmtId="0" fontId="4" fillId="3" borderId="1" pivotButton="0" quotePrefix="0" xfId="0"/>
    <xf numFmtId="0" fontId="3" fillId="4" borderId="1" pivotButton="0" quotePrefix="0" xfId="0"/>
    <xf numFmtId="0" fontId="4" fillId="4" borderId="1" pivotButton="0" quotePrefix="0" xfId="0"/>
    <xf numFmtId="167" fontId="4" fillId="3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5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22C55E"/>
        </patternFill>
      </fill>
    </dxf>
    <dxf>
      <font>
        <b val="1"/>
        <color rgb="00FFFFFF"/>
      </font>
      <fill>
        <patternFill patternType="solid">
          <fgColor rgb="00F59E0B"/>
        </patternFill>
      </fill>
    </dxf>
    <dxf>
      <font>
        <b val="1"/>
        <color rgb="00FFFFFF"/>
      </font>
      <fill>
        <patternFill patternType="solid">
          <fgColor rgb="006B7280"/>
        </patternFill>
      </fill>
    </dxf>
    <dxf>
      <font>
        <b val="1"/>
        <color rgb="00FFFFFF"/>
      </font>
      <fill>
        <patternFill patternType="solid">
          <fgColor rgb="003B82F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Einsprachestatus</a:t>
            </a:r>
          </a:p>
        </rich>
      </tx>
    </title>
    <plotArea>
      <pieChart>
        <varyColors val="1"/>
        <ser>
          <idx val="0"/>
          <order val="0"/>
          <tx>
            <strRef>
              <f>'Übersicht'!E3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'Übersicht'!$D$4:$D$8</f>
            </numRef>
          </cat>
          <val>
            <numRef>
              <f>'Übersicht'!$E$4:$E$8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Anwaltskosten pro Bauvorhaben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'Baugesuche'!O3</f>
            </strRef>
          </tx>
          <spPr>
            <a:ln xmlns:a="http://schemas.openxmlformats.org/drawingml/2006/main">
              <a:prstDash val="solid"/>
            </a:ln>
          </spPr>
          <cat>
            <numRef>
              <f>'Baugesuche'!$B$4:$B$13</f>
            </numRef>
          </cat>
          <val>
            <numRef>
              <f>'Baugesuche'!$O$4:$O$13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Bauvorhaben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Anwaltskosten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13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13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8" customWidth="1" min="3" max="3"/>
    <col width="20" customWidth="1" min="4" max="4"/>
    <col width="12" customWidth="1" min="5" max="5"/>
    <col width="14" customWidth="1" min="6" max="6"/>
    <col width="15" customWidth="1" min="7" max="7"/>
    <col width="16" customWidth="1" min="8" max="8"/>
    <col width="16" customWidth="1" min="9" max="9"/>
    <col width="18" customWidth="1" min="10" max="10"/>
    <col width="28" customWidth="1" min="11" max="11"/>
    <col width="14" customWidth="1" min="12" max="12"/>
    <col width="15" customWidth="1" min="13" max="13"/>
    <col width="13" customWidth="1" min="14" max="14"/>
    <col width="14" customWidth="1" min="15" max="15"/>
    <col width="15" customWidth="1" min="16" max="16"/>
    <col width="18" customWidth="1" min="17" max="17"/>
  </cols>
  <sheetData>
    <row r="1" ht="26" customHeight="1">
      <c r="A1" s="1" t="inlineStr">
        <is>
          <t>Einsprache Baugesuch – Übersicht und Fristenkontrolle</t>
        </is>
      </c>
    </row>
    <row r="2"/>
    <row r="3" ht="40" customHeight="1">
      <c r="A3" s="2" t="inlineStr">
        <is>
          <t>Lfd. Nr.</t>
        </is>
      </c>
      <c r="B3" s="2" t="inlineStr">
        <is>
          <t>Bauvorhaben</t>
        </is>
      </c>
      <c r="C3" s="2" t="inlineStr">
        <is>
          <t>Bauherr</t>
        </is>
      </c>
      <c r="D3" s="2" t="inlineStr">
        <is>
          <t>Adresse Bauvorhaben</t>
        </is>
      </c>
      <c r="E3" s="2" t="inlineStr">
        <is>
          <t>Stadt</t>
        </is>
      </c>
      <c r="F3" s="2" t="inlineStr">
        <is>
          <t>Baugesuch-Nr.</t>
        </is>
      </c>
      <c r="G3" s="2" t="inlineStr">
        <is>
          <t>Datum Einreichung</t>
        </is>
      </c>
      <c r="H3" s="2" t="inlineStr">
        <is>
          <t>Datum Öffentl. Auslegung</t>
        </is>
      </c>
      <c r="I3" s="2" t="inlineStr">
        <is>
          <t>Einspruchsfrist Ende</t>
        </is>
      </c>
      <c r="J3" s="2" t="inlineStr">
        <is>
          <t>Einsprechende Partei</t>
        </is>
      </c>
      <c r="K3" s="2" t="inlineStr">
        <is>
          <t>Einspruchsgrund</t>
        </is>
      </c>
      <c r="L3" s="2" t="inlineStr">
        <is>
          <t>Datum Einspruch</t>
        </is>
      </c>
      <c r="M3" s="2" t="inlineStr">
        <is>
          <t>Status Einspruch</t>
        </is>
      </c>
      <c r="N3" s="2" t="inlineStr">
        <is>
          <t>Frist eingehalten</t>
        </is>
      </c>
      <c r="O3" s="2" t="inlineStr">
        <is>
          <t>Anwaltskosten</t>
        </is>
      </c>
      <c r="P3" s="2" t="inlineStr">
        <is>
          <t>Entscheiddatum</t>
        </is>
      </c>
      <c r="Q3" s="2" t="inlineStr">
        <is>
          <t>Bearbeitungsdauer (Tage)</t>
        </is>
      </c>
    </row>
    <row r="4">
      <c r="A4" s="3" t="n">
        <v>1</v>
      </c>
      <c r="B4" s="4" t="inlineStr">
        <is>
          <t>Wohnanlage Sonnenblick</t>
        </is>
      </c>
      <c r="C4" s="4" t="inlineStr">
        <is>
          <t>Thomas Müller</t>
        </is>
      </c>
      <c r="D4" s="4" t="inlineStr">
        <is>
          <t>Musterstr. 12</t>
        </is>
      </c>
      <c r="E4" s="3" t="inlineStr">
        <is>
          <t>Berlin</t>
        </is>
      </c>
      <c r="F4" s="3" t="inlineStr">
        <is>
          <t>BG-2026-014</t>
        </is>
      </c>
      <c r="G4" s="5" t="inlineStr">
        <is>
          <t>05.01.2026</t>
        </is>
      </c>
      <c r="H4" s="5" t="inlineStr">
        <is>
          <t>20.01.2026</t>
        </is>
      </c>
      <c r="I4" s="5" t="inlineStr">
        <is>
          <t>20.02.2026</t>
        </is>
      </c>
      <c r="J4" s="3" t="inlineStr">
        <is>
          <t>Anna Schmidt</t>
        </is>
      </c>
      <c r="K4" s="4" t="inlineStr">
        <is>
          <t>Verschattung Nachbargrundstück</t>
        </is>
      </c>
      <c r="L4" s="5" t="inlineStr">
        <is>
          <t>15.02.2026</t>
        </is>
      </c>
      <c r="M4" s="3" t="inlineStr">
        <is>
          <t>Abgelehnt</t>
        </is>
      </c>
      <c r="N4" s="3">
        <f>IF(L4="","",IF(L4&lt;=I4,"Ja","Nein"))</f>
        <v/>
      </c>
      <c r="O4" s="6" t="n">
        <v>1450</v>
      </c>
      <c r="P4" s="5" t="inlineStr">
        <is>
          <t>10.04.2026</t>
        </is>
      </c>
      <c r="Q4" s="3">
        <f>IFERROR(DATEDIF(G4,P4,"d"),"")</f>
        <v/>
      </c>
    </row>
    <row r="5">
      <c r="A5" s="7" t="n">
        <v>2</v>
      </c>
      <c r="B5" s="8" t="inlineStr">
        <is>
          <t>Mehrfamilienhaus Rheinblick</t>
        </is>
      </c>
      <c r="C5" s="8" t="inlineStr">
        <is>
          <t>Michael Weber</t>
        </is>
      </c>
      <c r="D5" s="8" t="inlineStr">
        <is>
          <t>Rheinallee 5</t>
        </is>
      </c>
      <c r="E5" s="7" t="inlineStr">
        <is>
          <t>Köln</t>
        </is>
      </c>
      <c r="F5" s="7" t="inlineStr">
        <is>
          <t>BG-2026-022</t>
        </is>
      </c>
      <c r="G5" s="9" t="inlineStr">
        <is>
          <t>12.01.2026</t>
        </is>
      </c>
      <c r="H5" s="9" t="inlineStr">
        <is>
          <t>28.01.2026</t>
        </is>
      </c>
      <c r="I5" s="9" t="inlineStr">
        <is>
          <t>28.02.2026</t>
        </is>
      </c>
      <c r="J5" s="7" t="inlineStr">
        <is>
          <t>Julia Wagner</t>
        </is>
      </c>
      <c r="K5" s="8" t="inlineStr">
        <is>
          <t>Lärmbelästigung durch Baustelle</t>
        </is>
      </c>
      <c r="L5" s="9" t="inlineStr">
        <is>
          <t>25.02.2026</t>
        </is>
      </c>
      <c r="M5" s="7" t="inlineStr">
        <is>
          <t>Gutgeheissen</t>
        </is>
      </c>
      <c r="N5" s="7">
        <f>IF(L5="","",IF(L5&lt;=I5,"Ja","Nein"))</f>
        <v/>
      </c>
      <c r="O5" s="10" t="n">
        <v>2100</v>
      </c>
      <c r="P5" s="9" t="inlineStr">
        <is>
          <t>15.04.2026</t>
        </is>
      </c>
      <c r="Q5" s="7">
        <f>IFERROR(DATEDIF(G5,P5,"d"),"")</f>
        <v/>
      </c>
    </row>
    <row r="6">
      <c r="A6" s="3" t="n">
        <v>3</v>
      </c>
      <c r="B6" s="4" t="inlineStr">
        <is>
          <t>Bürokomplex Zentrum</t>
        </is>
      </c>
      <c r="C6" s="4" t="inlineStr">
        <is>
          <t>Stefan Becker</t>
        </is>
      </c>
      <c r="D6" s="4" t="inlineStr">
        <is>
          <t>Königsallee 33</t>
        </is>
      </c>
      <c r="E6" s="3" t="inlineStr">
        <is>
          <t>Düsseldorf</t>
        </is>
      </c>
      <c r="F6" s="3" t="inlineStr">
        <is>
          <t>BG-2026-031</t>
        </is>
      </c>
      <c r="G6" s="5" t="inlineStr">
        <is>
          <t>20.01.2026</t>
        </is>
      </c>
      <c r="H6" s="5" t="inlineStr">
        <is>
          <t>05.02.2026</t>
        </is>
      </c>
      <c r="I6" s="5" t="inlineStr">
        <is>
          <t>07.03.2026</t>
        </is>
      </c>
      <c r="J6" s="3" t="inlineStr">
        <is>
          <t>Sabine Fischer</t>
        </is>
      </c>
      <c r="K6" s="4" t="inlineStr">
        <is>
          <t>Überschreitung Baulinie</t>
        </is>
      </c>
      <c r="L6" s="5" t="inlineStr">
        <is>
          <t>01.03.2026</t>
        </is>
      </c>
      <c r="M6" s="3" t="inlineStr">
        <is>
          <t>In Prüfung</t>
        </is>
      </c>
      <c r="N6" s="3">
        <f>IF(L6="","",IF(L6&lt;=I6,"Ja","Nein"))</f>
        <v/>
      </c>
      <c r="O6" s="6" t="n">
        <v>980</v>
      </c>
      <c r="P6" s="5" t="inlineStr"/>
      <c r="Q6" s="3">
        <f>IFERROR(DATEDIF(G6,P6,"d"),"")</f>
        <v/>
      </c>
    </row>
    <row r="7">
      <c r="A7" s="7" t="n">
        <v>4</v>
      </c>
      <c r="B7" s="8" t="inlineStr">
        <is>
          <t>Reihenhaussiedlung Gartenweg</t>
        </is>
      </c>
      <c r="C7" s="8" t="inlineStr">
        <is>
          <t>Andreas Hoffmann</t>
        </is>
      </c>
      <c r="D7" s="8" t="inlineStr">
        <is>
          <t>Gartenweg 8</t>
        </is>
      </c>
      <c r="E7" s="7" t="inlineStr">
        <is>
          <t>Stuttgart</t>
        </is>
      </c>
      <c r="F7" s="7" t="inlineStr">
        <is>
          <t>BG-2026-045</t>
        </is>
      </c>
      <c r="G7" s="9" t="inlineStr">
        <is>
          <t>02.02.2026</t>
        </is>
      </c>
      <c r="H7" s="9" t="inlineStr">
        <is>
          <t>18.02.2026</t>
        </is>
      </c>
      <c r="I7" s="9" t="inlineStr">
        <is>
          <t>20.03.2026</t>
        </is>
      </c>
      <c r="J7" s="7" t="inlineStr">
        <is>
          <t>Katrin Schulz</t>
        </is>
      </c>
      <c r="K7" s="8" t="inlineStr">
        <is>
          <t>Verlust von Parkplätzen</t>
        </is>
      </c>
      <c r="L7" s="9" t="inlineStr">
        <is>
          <t>10.03.2026</t>
        </is>
      </c>
      <c r="M7" s="7" t="inlineStr">
        <is>
          <t>Zurückgezogen</t>
        </is>
      </c>
      <c r="N7" s="7">
        <f>IF(L7="","",IF(L7&lt;=I7,"Ja","Nein"))</f>
        <v/>
      </c>
      <c r="O7" s="10" t="n">
        <v>650</v>
      </c>
      <c r="P7" s="9" t="inlineStr">
        <is>
          <t>05.04.2026</t>
        </is>
      </c>
      <c r="Q7" s="7">
        <f>IFERROR(DATEDIF(G7,P7,"d"),"")</f>
        <v/>
      </c>
    </row>
    <row r="8">
      <c r="A8" s="3" t="n">
        <v>5</v>
      </c>
      <c r="B8" s="4" t="inlineStr">
        <is>
          <t>Hochhaus Skyline Tower</t>
        </is>
      </c>
      <c r="C8" s="4" t="inlineStr">
        <is>
          <t>Thomas Müller</t>
        </is>
      </c>
      <c r="D8" s="4" t="inlineStr">
        <is>
          <t>Skylinestr. 1</t>
        </is>
      </c>
      <c r="E8" s="3" t="inlineStr">
        <is>
          <t>Frankfurt</t>
        </is>
      </c>
      <c r="F8" s="3" t="inlineStr">
        <is>
          <t>BG-2026-052</t>
        </is>
      </c>
      <c r="G8" s="5" t="inlineStr">
        <is>
          <t>10.02.2026</t>
        </is>
      </c>
      <c r="H8" s="5" t="inlineStr">
        <is>
          <t>25.02.2026</t>
        </is>
      </c>
      <c r="I8" s="5" t="inlineStr">
        <is>
          <t>27.03.2026</t>
        </is>
      </c>
      <c r="J8" s="3" t="inlineStr">
        <is>
          <t>Michael Weber</t>
        </is>
      </c>
      <c r="K8" s="4" t="inlineStr">
        <is>
          <t>Verschattung und Windkanaleffekt</t>
        </is>
      </c>
      <c r="L8" s="5" t="inlineStr">
        <is>
          <t>20.03.2026</t>
        </is>
      </c>
      <c r="M8" s="3" t="inlineStr">
        <is>
          <t>Abgelehnt</t>
        </is>
      </c>
      <c r="N8" s="3">
        <f>IF(L8="","",IF(L8&lt;=I8,"Ja","Nein"))</f>
        <v/>
      </c>
      <c r="O8" s="6" t="n">
        <v>3200</v>
      </c>
      <c r="P8" s="5" t="inlineStr">
        <is>
          <t>25.04.2026</t>
        </is>
      </c>
      <c r="Q8" s="3">
        <f>IFERROR(DATEDIF(G8,P8,"d"),"")</f>
        <v/>
      </c>
    </row>
    <row r="9">
      <c r="A9" s="7" t="n">
        <v>6</v>
      </c>
      <c r="B9" s="8" t="inlineStr">
        <is>
          <t>Gewerbepark Nord</t>
        </is>
      </c>
      <c r="C9" s="8" t="inlineStr">
        <is>
          <t>Julia Wagner</t>
        </is>
      </c>
      <c r="D9" s="8" t="inlineStr">
        <is>
          <t>Industriestr. 20</t>
        </is>
      </c>
      <c r="E9" s="7" t="inlineStr">
        <is>
          <t>Leipzig</t>
        </is>
      </c>
      <c r="F9" s="7" t="inlineStr">
        <is>
          <t>BG-2026-060</t>
        </is>
      </c>
      <c r="G9" s="9" t="inlineStr">
        <is>
          <t>15.02.2026</t>
        </is>
      </c>
      <c r="H9" s="9" t="inlineStr">
        <is>
          <t>02.03.2026</t>
        </is>
      </c>
      <c r="I9" s="9" t="inlineStr">
        <is>
          <t>02.04.2026</t>
        </is>
      </c>
      <c r="J9" s="7" t="inlineStr">
        <is>
          <t>Stefan Becker</t>
        </is>
      </c>
      <c r="K9" s="8" t="inlineStr">
        <is>
          <t>Erhöhtes Verkehrsaufkommen</t>
        </is>
      </c>
      <c r="L9" s="9" t="inlineStr">
        <is>
          <t>28.03.2026</t>
        </is>
      </c>
      <c r="M9" s="7" t="inlineStr">
        <is>
          <t>Gutgeheissen</t>
        </is>
      </c>
      <c r="N9" s="7">
        <f>IF(L9="","",IF(L9&lt;=I9,"Ja","Nein"))</f>
        <v/>
      </c>
      <c r="O9" s="10" t="n">
        <v>1750</v>
      </c>
      <c r="P9" s="9" t="inlineStr">
        <is>
          <t>20.05.2026</t>
        </is>
      </c>
      <c r="Q9" s="7">
        <f>IFERROR(DATEDIF(G9,P9,"d"),"")</f>
        <v/>
      </c>
    </row>
    <row r="10">
      <c r="A10" s="3" t="n">
        <v>7</v>
      </c>
      <c r="B10" s="4" t="inlineStr">
        <is>
          <t>Villa am See</t>
        </is>
      </c>
      <c r="C10" s="4" t="inlineStr">
        <is>
          <t>Sabine Fischer</t>
        </is>
      </c>
      <c r="D10" s="4" t="inlineStr">
        <is>
          <t>Seestr. 44</t>
        </is>
      </c>
      <c r="E10" s="3" t="inlineStr">
        <is>
          <t>München</t>
        </is>
      </c>
      <c r="F10" s="3" t="inlineStr">
        <is>
          <t>BG-2026-071</t>
        </is>
      </c>
      <c r="G10" s="5" t="inlineStr">
        <is>
          <t>20.02.2026</t>
        </is>
      </c>
      <c r="H10" s="5" t="inlineStr">
        <is>
          <t>08.03.2026</t>
        </is>
      </c>
      <c r="I10" s="5" t="inlineStr">
        <is>
          <t>07.04.2026</t>
        </is>
      </c>
      <c r="J10" s="3" t="inlineStr">
        <is>
          <t>Andreas Hoffmann</t>
        </is>
      </c>
      <c r="K10" s="4" t="inlineStr">
        <is>
          <t>Grenzabstand nicht eingehalten</t>
        </is>
      </c>
      <c r="L10" s="5" t="inlineStr">
        <is>
          <t>05.04.2026</t>
        </is>
      </c>
      <c r="M10" s="3" t="inlineStr">
        <is>
          <t>Abgelehnt</t>
        </is>
      </c>
      <c r="N10" s="3">
        <f>IF(L10="","",IF(L10&lt;=I10,"Ja","Nein"))</f>
        <v/>
      </c>
      <c r="O10" s="6" t="n">
        <v>890</v>
      </c>
      <c r="P10" s="5" t="inlineStr">
        <is>
          <t>30.04.2026</t>
        </is>
      </c>
      <c r="Q10" s="3">
        <f>IFERROR(DATEDIF(G10,P10,"d"),"")</f>
        <v/>
      </c>
    </row>
    <row r="11">
      <c r="A11" s="7" t="n">
        <v>8</v>
      </c>
      <c r="B11" s="8" t="inlineStr">
        <is>
          <t>Wohnpark Elbufer</t>
        </is>
      </c>
      <c r="C11" s="8" t="inlineStr">
        <is>
          <t>Andreas Hoffmann</t>
        </is>
      </c>
      <c r="D11" s="8" t="inlineStr">
        <is>
          <t>Elbuferweg 9</t>
        </is>
      </c>
      <c r="E11" s="7" t="inlineStr">
        <is>
          <t>Hamburg</t>
        </is>
      </c>
      <c r="F11" s="7" t="inlineStr">
        <is>
          <t>BG-2026-083</t>
        </is>
      </c>
      <c r="G11" s="9" t="inlineStr">
        <is>
          <t>01.03.2026</t>
        </is>
      </c>
      <c r="H11" s="9" t="inlineStr">
        <is>
          <t>16.03.2026</t>
        </is>
      </c>
      <c r="I11" s="9" t="inlineStr">
        <is>
          <t>15.04.2026</t>
        </is>
      </c>
      <c r="J11" s="7" t="inlineStr">
        <is>
          <t>Anna Schmidt</t>
        </is>
      </c>
      <c r="K11" s="8" t="inlineStr">
        <is>
          <t>Beeinträchtigung Denkmalschutz</t>
        </is>
      </c>
      <c r="L11" s="9" t="inlineStr"/>
      <c r="M11" s="7" t="inlineStr">
        <is>
          <t>Offen</t>
        </is>
      </c>
      <c r="N11" s="7">
        <f>IF(L11="","",IF(L11&lt;=I11,"Ja","Nein"))</f>
        <v/>
      </c>
      <c r="O11" s="10" t="n">
        <v>0</v>
      </c>
      <c r="P11" s="9" t="inlineStr"/>
      <c r="Q11" s="7">
        <f>IFERROR(DATEDIF(G11,P11,"d"),"")</f>
        <v/>
      </c>
    </row>
    <row r="12">
      <c r="A12" s="3" t="n">
        <v>9</v>
      </c>
      <c r="B12" s="4" t="inlineStr">
        <is>
          <t>Einkaufszentrum Ostpark</t>
        </is>
      </c>
      <c r="C12" s="4" t="inlineStr">
        <is>
          <t>Katrin Schulz</t>
        </is>
      </c>
      <c r="D12" s="4" t="inlineStr">
        <is>
          <t>Ostparkallee 3</t>
        </is>
      </c>
      <c r="E12" s="3" t="inlineStr">
        <is>
          <t>Berlin</t>
        </is>
      </c>
      <c r="F12" s="3" t="inlineStr">
        <is>
          <t>BG-2026-090</t>
        </is>
      </c>
      <c r="G12" s="5" t="inlineStr">
        <is>
          <t>05.03.2026</t>
        </is>
      </c>
      <c r="H12" s="5" t="inlineStr">
        <is>
          <t>20.03.2026</t>
        </is>
      </c>
      <c r="I12" s="5" t="inlineStr">
        <is>
          <t>19.04.2026</t>
        </is>
      </c>
      <c r="J12" s="3" t="inlineStr">
        <is>
          <t>Thomas Müller</t>
        </is>
      </c>
      <c r="K12" s="4" t="inlineStr">
        <is>
          <t>Verkehrssicherheit Fußgänger</t>
        </is>
      </c>
      <c r="L12" s="5" t="inlineStr">
        <is>
          <t>15.04.2026</t>
        </is>
      </c>
      <c r="M12" s="3" t="inlineStr">
        <is>
          <t>In Prüfung</t>
        </is>
      </c>
      <c r="N12" s="3">
        <f>IF(L12="","",IF(L12&lt;=I12,"Ja","Nein"))</f>
        <v/>
      </c>
      <c r="O12" s="6" t="n">
        <v>1200</v>
      </c>
      <c r="P12" s="5" t="inlineStr"/>
      <c r="Q12" s="3">
        <f>IFERROR(DATEDIF(G12,P12,"d"),"")</f>
        <v/>
      </c>
    </row>
    <row r="13">
      <c r="A13" s="7" t="n">
        <v>10</v>
      </c>
      <c r="B13" s="8" t="inlineStr">
        <is>
          <t>Seniorenresidenz Waldblick</t>
        </is>
      </c>
      <c r="C13" s="8" t="inlineStr">
        <is>
          <t>Michael Weber</t>
        </is>
      </c>
      <c r="D13" s="8" t="inlineStr">
        <is>
          <t>Waldweg 15</t>
        </is>
      </c>
      <c r="E13" s="7" t="inlineStr">
        <is>
          <t>München</t>
        </is>
      </c>
      <c r="F13" s="7" t="inlineStr">
        <is>
          <t>BG-2026-095</t>
        </is>
      </c>
      <c r="G13" s="9" t="inlineStr">
        <is>
          <t>10.03.2026</t>
        </is>
      </c>
      <c r="H13" s="9" t="inlineStr">
        <is>
          <t>25.03.2026</t>
        </is>
      </c>
      <c r="I13" s="9" t="inlineStr">
        <is>
          <t>24.04.2026</t>
        </is>
      </c>
      <c r="J13" s="7" t="inlineStr">
        <is>
          <t>Julia Wagner</t>
        </is>
      </c>
      <c r="K13" s="8" t="inlineStr">
        <is>
          <t>Zu hohe Gebäudehöhe</t>
        </is>
      </c>
      <c r="L13" s="9" t="inlineStr">
        <is>
          <t>20.04.2026</t>
        </is>
      </c>
      <c r="M13" s="7" t="inlineStr">
        <is>
          <t>Gutgeheissen</t>
        </is>
      </c>
      <c r="N13" s="7">
        <f>IF(L13="","",IF(L13&lt;=I13,"Ja","Nein"))</f>
        <v/>
      </c>
      <c r="O13" s="10" t="n">
        <v>1580</v>
      </c>
      <c r="P13" s="9" t="inlineStr">
        <is>
          <t>10.06.2026</t>
        </is>
      </c>
      <c r="Q13" s="7">
        <f>IFERROR(DATEDIF(G13,P13,"d"),"")</f>
        <v/>
      </c>
    </row>
    <row r="14">
      <c r="A14" s="11" t="n"/>
      <c r="B14" s="12" t="inlineStr">
        <is>
          <t>Gesamt / Durchschnitt</t>
        </is>
      </c>
      <c r="C14" s="24" t="n"/>
      <c r="D14" s="24" t="n"/>
      <c r="E14" s="24" t="n"/>
      <c r="F14" s="24" t="n"/>
      <c r="G14" s="24" t="n"/>
      <c r="H14" s="24" t="n"/>
      <c r="I14" s="24" t="n"/>
      <c r="J14" s="24" t="n"/>
      <c r="K14" s="24" t="n"/>
      <c r="L14" s="24" t="n"/>
      <c r="M14" s="25" t="n"/>
      <c r="N14" s="11" t="n"/>
      <c r="O14" s="13">
        <f>SUM(O4:O13)</f>
        <v/>
      </c>
      <c r="P14" s="11" t="n"/>
      <c r="Q14" s="14">
        <f>IFERROR(AVERAGE(Q4:Q13),0)</f>
        <v/>
      </c>
    </row>
  </sheetData>
  <mergeCells count="2">
    <mergeCell ref="A1:Q1"/>
    <mergeCell ref="B14:M14"/>
  </mergeCells>
  <conditionalFormatting sqref="M4:M13">
    <cfRule type="expression" priority="1" dxfId="0" stopIfTrue="1">
      <formula>M4="Abgelehnt"</formula>
    </cfRule>
    <cfRule type="expression" priority="2" dxfId="1" stopIfTrue="1">
      <formula>M4="Gutgeheissen"</formula>
    </cfRule>
    <cfRule type="expression" priority="3" dxfId="2" stopIfTrue="1">
      <formula>M4="In Prüfung"</formula>
    </cfRule>
    <cfRule type="expression" priority="4" dxfId="3" stopIfTrue="1">
      <formula>M4="Offen"</formula>
    </cfRule>
    <cfRule type="expression" priority="5" dxfId="4" stopIfTrue="1">
      <formula>M4="Zurückgezogen"</formula>
    </cfRule>
  </conditionalFormatting>
  <conditionalFormatting sqref="N4:N13">
    <cfRule type="expression" priority="6" dxfId="0" stopIfTrue="1">
      <formula>N4="Nein"</formula>
    </cfRule>
    <cfRule type="expression" priority="7" dxfId="1" stopIfTrue="1">
      <formula>N4="Ja"</formula>
    </cfRule>
  </conditionalFormatting>
  <dataValidations count="1">
    <dataValidation sqref="M4:M13" showErrorMessage="1" showDropDown="0" showInputMessage="1" allowBlank="1" type="list">
      <formula1>"Offen,In Prüfung,Abgelehnt,Gutgeheissen,Zurückgezogen"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4" max="4"/>
    <col width="10" customWidth="1" min="5" max="5"/>
  </cols>
  <sheetData>
    <row r="1" ht="26" customHeight="1">
      <c r="A1" s="15" t="inlineStr">
        <is>
          <t>Dashboard – Einsprachen Baugesuche</t>
        </is>
      </c>
    </row>
    <row r="2"/>
    <row r="3">
      <c r="A3" s="2" t="inlineStr">
        <is>
          <t>Kennzahl</t>
        </is>
      </c>
      <c r="B3" s="2" t="inlineStr">
        <is>
          <t>Wert</t>
        </is>
      </c>
      <c r="D3" s="16" t="inlineStr">
        <is>
          <t>Status</t>
        </is>
      </c>
      <c r="E3" s="16" t="inlineStr">
        <is>
          <t>Anzahl</t>
        </is>
      </c>
    </row>
    <row r="4">
      <c r="A4" s="17" t="inlineStr">
        <is>
          <t>Anzahl Baugesuche gesamt</t>
        </is>
      </c>
      <c r="B4" s="18">
        <f>COUNTA(Baugesuche!B4:B13)</f>
        <v/>
      </c>
      <c r="D4" s="17" t="inlineStr">
        <is>
          <t>Offen</t>
        </is>
      </c>
      <c r="E4" s="17">
        <f>COUNTIF(Baugesuche!M4:M13,"Offen")</f>
        <v/>
      </c>
    </row>
    <row r="5">
      <c r="A5" s="19" t="inlineStr">
        <is>
          <t>Anzahl eingereichte Einsprüche</t>
        </is>
      </c>
      <c r="B5" s="20">
        <f>COUNTIF(Baugesuche!L4:L13,"?*")</f>
        <v/>
      </c>
      <c r="D5" s="19" t="inlineStr">
        <is>
          <t>In Prüfung</t>
        </is>
      </c>
      <c r="E5" s="19">
        <f>COUNTIF(Baugesuche!M4:M13,"In Prüfung")</f>
        <v/>
      </c>
    </row>
    <row r="6">
      <c r="A6" s="17" t="inlineStr">
        <is>
          <t>Anzahl gutgeheissene Einsprüche</t>
        </is>
      </c>
      <c r="B6" s="18">
        <f>COUNTIF(Baugesuche!M4:M13,"Gutgeheissen")</f>
        <v/>
      </c>
      <c r="D6" s="17" t="inlineStr">
        <is>
          <t>Abgelehnt</t>
        </is>
      </c>
      <c r="E6" s="17">
        <f>COUNTIF(Baugesuche!M4:M13,"Abgelehnt")</f>
        <v/>
      </c>
    </row>
    <row r="7">
      <c r="A7" s="19" t="inlineStr">
        <is>
          <t>Anzahl abgelehnte Einsprüche</t>
        </is>
      </c>
      <c r="B7" s="20">
        <f>COUNTIF(Baugesuche!M4:M13,"Abgelehnt")</f>
        <v/>
      </c>
      <c r="D7" s="19" t="inlineStr">
        <is>
          <t>Gutgeheissen</t>
        </is>
      </c>
      <c r="E7" s="19">
        <f>COUNTIF(Baugesuche!M4:M13,"Gutgeheissen")</f>
        <v/>
      </c>
    </row>
    <row r="8">
      <c r="A8" s="17" t="inlineStr">
        <is>
          <t>Erfolgsquote Einsprechende</t>
        </is>
      </c>
      <c r="B8" s="21">
        <f>IFERROR(COUNTIF(Baugesuche!M4:M13,"Gutgeheissen")/COUNTIF(Baugesuche!L4:L13,"?*"),0)</f>
        <v/>
      </c>
      <c r="D8" s="17" t="inlineStr">
        <is>
          <t>Zurückgezogen</t>
        </is>
      </c>
      <c r="E8" s="17">
        <f>COUNTIF(Baugesuche!M4:M13,"Zurückgezogen")</f>
        <v/>
      </c>
    </row>
    <row r="9">
      <c r="A9" s="19" t="inlineStr">
        <is>
          <t>Gesamte Anwaltskosten</t>
        </is>
      </c>
      <c r="B9" s="20">
        <f>SUM(Baugesuche!O4:O13)</f>
        <v/>
      </c>
    </row>
    <row r="10">
      <c r="A10" s="17" t="inlineStr">
        <is>
          <t>Durchschnittliche Anwaltskosten</t>
        </is>
      </c>
      <c r="B10" s="18">
        <f>IFERROR(AVERAGE(Baugesuche!O4:O13),0)</f>
        <v/>
      </c>
    </row>
    <row r="11">
      <c r="A11" s="19" t="inlineStr">
        <is>
          <t>Durchschnittliche Bearbeitungsdauer (Tage)</t>
        </is>
      </c>
      <c r="B11" s="20">
        <f>IFERROR(AVERAGE(Baugesuche!Q4:Q13),0)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75" customWidth="1" min="2" max="2"/>
  </cols>
  <sheetData>
    <row r="1" ht="26" customHeight="1">
      <c r="A1" s="15" t="inlineStr">
        <is>
          <t>Hinweise zur Arbeitsmappe</t>
        </is>
      </c>
    </row>
    <row r="2"/>
    <row r="3">
      <c r="A3" s="2" t="inlineStr">
        <is>
          <t>Bereich</t>
        </is>
      </c>
      <c r="B3" s="2" t="inlineStr">
        <is>
          <t>Erläuterung</t>
        </is>
      </c>
    </row>
    <row r="4" ht="32" customHeight="1">
      <c r="A4" s="22" t="inlineStr">
        <is>
          <t>Sheet 'Baugesuche'</t>
        </is>
      </c>
      <c r="B4" s="4" t="inlineStr">
        <is>
          <t>Zentrale Liste aller Baugesuche mit eingegangenen Einsprachen, Fristen und Status.</t>
        </is>
      </c>
    </row>
    <row r="5" ht="32" customHeight="1">
      <c r="A5" s="23" t="inlineStr">
        <is>
          <t>Spalte Einspruchsfrist Ende</t>
        </is>
      </c>
      <c r="B5" s="8" t="inlineStr">
        <is>
          <t>Rechtlich massgebendes Datum, bis zu dem ein Einspruch eingereicht werden kann (öffentliche Auslegung + Frist).</t>
        </is>
      </c>
    </row>
    <row r="6" ht="32" customHeight="1">
      <c r="A6" s="22" t="inlineStr">
        <is>
          <t>Spalte Frist eingehalten</t>
        </is>
      </c>
      <c r="B6" s="4" t="inlineStr">
        <is>
          <t>Formel prüft automatisch, ob das Einspruchsdatum vor oder am Fristende liegt (Ja/Nein).</t>
        </is>
      </c>
    </row>
    <row r="7" ht="32" customHeight="1">
      <c r="A7" s="23" t="inlineStr">
        <is>
          <t>Spalte Status Einspruch</t>
        </is>
      </c>
      <c r="B7" s="8" t="inlineStr">
        <is>
          <t>Dropdown-Auswahl: Offen, In Prüfung, Abgelehnt, Gutgeheissen, Zurückgezogen. Farbliche Markierung automatisch.</t>
        </is>
      </c>
    </row>
    <row r="8" ht="32" customHeight="1">
      <c r="A8" s="22" t="inlineStr">
        <is>
          <t>Spalte Bearbeitungsdauer</t>
        </is>
      </c>
      <c r="B8" s="4" t="inlineStr">
        <is>
          <t>Berechnet automatisch die Anzahl Tage zwischen Einreichung des Baugesuchs und Entscheiddatum.</t>
        </is>
      </c>
    </row>
    <row r="9" ht="32" customHeight="1">
      <c r="A9" s="23" t="inlineStr">
        <is>
          <t>Sheet 'Übersicht'</t>
        </is>
      </c>
      <c r="B9" s="8" t="inlineStr">
        <is>
          <t>Dashboard mit Kennzahlen, Statusverteilung (Kreisdiagramm) und Anwaltskosten je Bauvorhaben (Balkendiagramm).</t>
        </is>
      </c>
    </row>
    <row r="10" ht="32" customHeight="1">
      <c r="A10" s="22" t="inlineStr">
        <is>
          <t>Erfolgsquote</t>
        </is>
      </c>
      <c r="B10" s="4" t="inlineStr">
        <is>
          <t>Anteil der gutgeheissenen Einsprachen an allen eingereichten Einsprachen.</t>
        </is>
      </c>
    </row>
    <row r="11" ht="32" customHeight="1">
      <c r="A11" s="23" t="inlineStr">
        <is>
          <t>Gelb hinterlegte Zellen</t>
        </is>
      </c>
      <c r="B11" s="8" t="inlineStr">
        <is>
          <t>Kennzeichnen editierbare Eingabefelder – hier können eigene Daten ergänzt werden.</t>
        </is>
      </c>
    </row>
    <row r="12" ht="32" customHeight="1">
      <c r="A12" s="22" t="inlineStr">
        <is>
          <t>Fristenkontrolle</t>
        </is>
      </c>
      <c r="B12" s="4" t="inlineStr">
        <is>
          <t>Regelmässig prüfen, ob offene Einsprüche noch innerhalb der gesetzlichen Frist bearbeitet werden können.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2026-07-14T11:11:12Z</dcterms:created>
  <dcterms:modified xmlns:dcterms="http://purl.org/dc/terms/" xmlns:xsi="http://www.w3.org/2001/XMLSchema-instance" xsi:type="dcterms:W3CDTF">2026-07-14T11:11:12Z</dcterms:modified>
</cp:coreProperties>
</file>